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75" windowWidth="1980" windowHeight="42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5" i="1"/>
  <c r="G4" i="1"/>
  <c r="G3" i="1"/>
  <c r="F622" i="1" l="1"/>
  <c r="F623" i="1"/>
  <c r="F624" i="1"/>
  <c r="F625" i="1"/>
  <c r="F626" i="1"/>
  <c r="F627" i="1"/>
  <c r="F628" i="1"/>
  <c r="F629" i="1"/>
  <c r="F630" i="1"/>
  <c r="F621" i="1"/>
  <c r="F612" i="1"/>
  <c r="F613" i="1"/>
  <c r="F614" i="1"/>
  <c r="F615" i="1"/>
  <c r="F616" i="1"/>
  <c r="F617" i="1"/>
  <c r="F618" i="1"/>
  <c r="F619" i="1"/>
  <c r="F620" i="1"/>
  <c r="F611" i="1"/>
  <c r="F602" i="1"/>
  <c r="F603" i="1"/>
  <c r="F604" i="1"/>
  <c r="F605" i="1"/>
  <c r="F606" i="1"/>
  <c r="F607" i="1"/>
  <c r="F608" i="1"/>
  <c r="F609" i="1"/>
  <c r="F610" i="1"/>
  <c r="F601" i="1"/>
  <c r="F592" i="1"/>
  <c r="F593" i="1"/>
  <c r="F594" i="1"/>
  <c r="F595" i="1"/>
  <c r="F596" i="1"/>
  <c r="F597" i="1"/>
  <c r="F598" i="1"/>
  <c r="F599" i="1"/>
  <c r="F600" i="1"/>
  <c r="F591" i="1"/>
  <c r="F582" i="1"/>
  <c r="F583" i="1"/>
  <c r="F584" i="1"/>
  <c r="F585" i="1"/>
  <c r="F586" i="1"/>
  <c r="F587" i="1"/>
  <c r="F588" i="1"/>
  <c r="F589" i="1"/>
  <c r="F590" i="1"/>
  <c r="F581" i="1"/>
  <c r="F572" i="1"/>
  <c r="F573" i="1"/>
  <c r="F574" i="1"/>
  <c r="F575" i="1"/>
  <c r="F576" i="1"/>
  <c r="F577" i="1"/>
  <c r="F578" i="1"/>
  <c r="F579" i="1"/>
  <c r="F580" i="1"/>
  <c r="F571" i="1"/>
  <c r="F562" i="1"/>
  <c r="F563" i="1"/>
  <c r="F564" i="1"/>
  <c r="F565" i="1"/>
  <c r="F566" i="1"/>
  <c r="F567" i="1"/>
  <c r="F568" i="1"/>
  <c r="F569" i="1"/>
  <c r="F570" i="1"/>
  <c r="F561" i="1"/>
  <c r="F552" i="1"/>
  <c r="F553" i="1"/>
  <c r="F554" i="1"/>
  <c r="F555" i="1"/>
  <c r="F556" i="1"/>
  <c r="F557" i="1"/>
  <c r="F558" i="1"/>
  <c r="F559" i="1"/>
  <c r="F560" i="1"/>
  <c r="F551" i="1"/>
  <c r="F542" i="1"/>
  <c r="F543" i="1"/>
  <c r="F544" i="1"/>
  <c r="F545" i="1"/>
  <c r="F546" i="1"/>
  <c r="F547" i="1"/>
  <c r="F548" i="1"/>
  <c r="F549" i="1"/>
  <c r="F550" i="1"/>
  <c r="F541" i="1"/>
  <c r="F532" i="1"/>
  <c r="F533" i="1"/>
  <c r="F534" i="1"/>
  <c r="F535" i="1"/>
  <c r="F536" i="1"/>
  <c r="F537" i="1"/>
  <c r="F538" i="1"/>
  <c r="F539" i="1"/>
  <c r="F540" i="1"/>
  <c r="F531" i="1"/>
  <c r="F522" i="1"/>
  <c r="F523" i="1"/>
  <c r="F524" i="1"/>
  <c r="F525" i="1"/>
  <c r="F526" i="1"/>
  <c r="F527" i="1"/>
  <c r="F528" i="1"/>
  <c r="F529" i="1"/>
  <c r="F530" i="1"/>
  <c r="F521" i="1"/>
  <c r="F512" i="1"/>
  <c r="F513" i="1"/>
  <c r="F514" i="1"/>
  <c r="F515" i="1"/>
  <c r="F516" i="1"/>
  <c r="F517" i="1"/>
  <c r="F518" i="1"/>
  <c r="F519" i="1"/>
  <c r="F520" i="1"/>
  <c r="F511" i="1"/>
  <c r="F502" i="1"/>
  <c r="F503" i="1"/>
  <c r="F504" i="1"/>
  <c r="F505" i="1"/>
  <c r="F506" i="1"/>
  <c r="F507" i="1"/>
  <c r="F508" i="1"/>
  <c r="F509" i="1"/>
  <c r="F510" i="1"/>
  <c r="F501" i="1"/>
  <c r="F492" i="1"/>
  <c r="F493" i="1"/>
  <c r="F494" i="1"/>
  <c r="F495" i="1"/>
  <c r="F496" i="1"/>
  <c r="F497" i="1"/>
  <c r="F498" i="1"/>
  <c r="F499" i="1"/>
  <c r="F500" i="1"/>
  <c r="F491" i="1"/>
  <c r="F482" i="1"/>
  <c r="F483" i="1"/>
  <c r="F484" i="1"/>
  <c r="F485" i="1"/>
  <c r="F486" i="1"/>
  <c r="F487" i="1"/>
  <c r="F488" i="1"/>
  <c r="F489" i="1"/>
  <c r="F490" i="1"/>
  <c r="F481" i="1"/>
  <c r="F472" i="1"/>
  <c r="F473" i="1"/>
  <c r="F474" i="1"/>
  <c r="F475" i="1"/>
  <c r="F476" i="1"/>
  <c r="F477" i="1"/>
  <c r="F478" i="1"/>
  <c r="F479" i="1"/>
  <c r="F480" i="1"/>
  <c r="F471" i="1"/>
  <c r="F462" i="1"/>
  <c r="F463" i="1"/>
  <c r="F464" i="1"/>
  <c r="F465" i="1"/>
  <c r="F466" i="1"/>
  <c r="F467" i="1"/>
  <c r="F468" i="1"/>
  <c r="F469" i="1"/>
  <c r="F470" i="1"/>
  <c r="F461" i="1"/>
  <c r="F452" i="1"/>
  <c r="F453" i="1"/>
  <c r="F454" i="1"/>
  <c r="F455" i="1"/>
  <c r="F456" i="1"/>
  <c r="F457" i="1"/>
  <c r="F458" i="1"/>
  <c r="F459" i="1"/>
  <c r="F460" i="1"/>
  <c r="F451" i="1"/>
  <c r="F442" i="1"/>
  <c r="F443" i="1"/>
  <c r="F444" i="1"/>
  <c r="F445" i="1"/>
  <c r="F446" i="1"/>
  <c r="F447" i="1"/>
  <c r="F448" i="1"/>
  <c r="F449" i="1"/>
  <c r="F450" i="1"/>
  <c r="F441" i="1"/>
  <c r="F432" i="1"/>
  <c r="F433" i="1"/>
  <c r="F434" i="1"/>
  <c r="F435" i="1"/>
  <c r="F436" i="1"/>
  <c r="F437" i="1"/>
  <c r="F438" i="1"/>
  <c r="F439" i="1"/>
  <c r="F440" i="1"/>
  <c r="F431" i="1"/>
  <c r="F422" i="1"/>
  <c r="F423" i="1"/>
  <c r="F424" i="1"/>
  <c r="F425" i="1"/>
  <c r="F426" i="1"/>
  <c r="F427" i="1"/>
  <c r="F428" i="1"/>
  <c r="F429" i="1"/>
  <c r="F430" i="1"/>
  <c r="F421" i="1"/>
  <c r="F412" i="1"/>
  <c r="F413" i="1"/>
  <c r="F414" i="1"/>
  <c r="F415" i="1"/>
  <c r="F416" i="1"/>
  <c r="F417" i="1"/>
  <c r="F418" i="1"/>
  <c r="F419" i="1"/>
  <c r="F420" i="1"/>
  <c r="F411" i="1"/>
  <c r="F402" i="1"/>
  <c r="F403" i="1"/>
  <c r="F404" i="1"/>
  <c r="F405" i="1"/>
  <c r="F406" i="1"/>
  <c r="F407" i="1"/>
  <c r="F408" i="1"/>
  <c r="F409" i="1"/>
  <c r="F410" i="1"/>
  <c r="F401" i="1"/>
  <c r="F392" i="1"/>
  <c r="F393" i="1"/>
  <c r="F394" i="1"/>
  <c r="F395" i="1"/>
  <c r="F396" i="1"/>
  <c r="F397" i="1"/>
  <c r="F398" i="1"/>
  <c r="F399" i="1"/>
  <c r="F400" i="1"/>
  <c r="F391" i="1"/>
  <c r="F382" i="1"/>
  <c r="F383" i="1"/>
  <c r="F384" i="1"/>
  <c r="F385" i="1"/>
  <c r="F386" i="1"/>
  <c r="F387" i="1"/>
  <c r="F388" i="1"/>
  <c r="F389" i="1"/>
  <c r="F390" i="1"/>
  <c r="F381" i="1"/>
  <c r="F372" i="1"/>
  <c r="F373" i="1"/>
  <c r="F374" i="1"/>
  <c r="F375" i="1"/>
  <c r="F376" i="1"/>
  <c r="F377" i="1"/>
  <c r="F378" i="1"/>
  <c r="F379" i="1"/>
  <c r="F380" i="1"/>
  <c r="F371" i="1"/>
  <c r="F362" i="1"/>
  <c r="F363" i="1"/>
  <c r="F364" i="1"/>
  <c r="F365" i="1"/>
  <c r="F366" i="1"/>
  <c r="F367" i="1"/>
  <c r="F368" i="1"/>
  <c r="F369" i="1"/>
  <c r="F370" i="1"/>
  <c r="F361" i="1"/>
  <c r="F352" i="1"/>
  <c r="F353" i="1"/>
  <c r="F354" i="1"/>
  <c r="F355" i="1"/>
  <c r="F356" i="1"/>
  <c r="F357" i="1"/>
  <c r="F358" i="1"/>
  <c r="F359" i="1"/>
  <c r="F360" i="1"/>
  <c r="F351" i="1"/>
  <c r="F342" i="1"/>
  <c r="F343" i="1"/>
  <c r="F344" i="1"/>
  <c r="F345" i="1"/>
  <c r="F346" i="1"/>
  <c r="F347" i="1"/>
  <c r="F348" i="1"/>
  <c r="F349" i="1"/>
  <c r="F350" i="1"/>
  <c r="F341" i="1"/>
  <c r="F332" i="1"/>
  <c r="F333" i="1"/>
  <c r="F334" i="1"/>
  <c r="F335" i="1"/>
  <c r="F336" i="1"/>
  <c r="F337" i="1"/>
  <c r="F338" i="1"/>
  <c r="F339" i="1"/>
  <c r="F340" i="1"/>
  <c r="F331" i="1"/>
  <c r="F322" i="1"/>
  <c r="F323" i="1"/>
  <c r="F324" i="1"/>
  <c r="F325" i="1"/>
  <c r="F326" i="1"/>
  <c r="F327" i="1"/>
  <c r="F328" i="1"/>
  <c r="F329" i="1"/>
  <c r="F330" i="1"/>
  <c r="F321" i="1"/>
  <c r="F312" i="1"/>
  <c r="F313" i="1"/>
  <c r="F314" i="1"/>
  <c r="F315" i="1"/>
  <c r="F316" i="1"/>
  <c r="F317" i="1"/>
  <c r="F318" i="1"/>
  <c r="F319" i="1"/>
  <c r="F320" i="1"/>
  <c r="F311" i="1"/>
  <c r="F302" i="1"/>
  <c r="F303" i="1"/>
  <c r="F304" i="1"/>
  <c r="F305" i="1"/>
  <c r="F306" i="1"/>
  <c r="F307" i="1"/>
  <c r="F308" i="1"/>
  <c r="F309" i="1"/>
  <c r="F310" i="1"/>
  <c r="F301" i="1"/>
  <c r="F292" i="1"/>
  <c r="F293" i="1"/>
  <c r="F294" i="1"/>
  <c r="F295" i="1"/>
  <c r="F296" i="1"/>
  <c r="F297" i="1"/>
  <c r="F298" i="1"/>
  <c r="F299" i="1"/>
  <c r="F300" i="1"/>
  <c r="F291" i="1"/>
  <c r="F282" i="1"/>
  <c r="F283" i="1"/>
  <c r="F284" i="1"/>
  <c r="F285" i="1"/>
  <c r="F286" i="1"/>
  <c r="F287" i="1"/>
  <c r="F288" i="1"/>
  <c r="F289" i="1"/>
  <c r="F290" i="1"/>
  <c r="F281" i="1"/>
  <c r="F272" i="1"/>
  <c r="F273" i="1"/>
  <c r="F274" i="1"/>
  <c r="F275" i="1"/>
  <c r="F276" i="1"/>
  <c r="F277" i="1"/>
  <c r="F278" i="1"/>
  <c r="F279" i="1"/>
  <c r="F280" i="1"/>
  <c r="F271" i="1"/>
  <c r="F262" i="1"/>
  <c r="F263" i="1"/>
  <c r="F264" i="1"/>
  <c r="F265" i="1"/>
  <c r="F266" i="1"/>
  <c r="F267" i="1"/>
  <c r="F268" i="1"/>
  <c r="F269" i="1"/>
  <c r="F270" i="1"/>
  <c r="F261" i="1"/>
  <c r="F252" i="1"/>
  <c r="F253" i="1"/>
  <c r="F254" i="1"/>
  <c r="F255" i="1"/>
  <c r="F256" i="1"/>
  <c r="F257" i="1"/>
  <c r="F258" i="1"/>
  <c r="F259" i="1"/>
  <c r="F260" i="1"/>
  <c r="F251" i="1"/>
  <c r="F242" i="1"/>
  <c r="F243" i="1"/>
  <c r="F244" i="1"/>
  <c r="F245" i="1"/>
  <c r="F246" i="1"/>
  <c r="F247" i="1"/>
  <c r="F248" i="1"/>
  <c r="F249" i="1"/>
  <c r="F250" i="1"/>
  <c r="F241" i="1"/>
  <c r="F232" i="1"/>
  <c r="F233" i="1"/>
  <c r="F234" i="1"/>
  <c r="F235" i="1"/>
  <c r="F236" i="1"/>
  <c r="F237" i="1"/>
  <c r="F238" i="1"/>
  <c r="F239" i="1"/>
  <c r="F240" i="1"/>
  <c r="F231" i="1"/>
  <c r="F222" i="1"/>
  <c r="F223" i="1"/>
  <c r="F224" i="1"/>
  <c r="F225" i="1"/>
  <c r="F226" i="1"/>
  <c r="F227" i="1"/>
  <c r="F228" i="1"/>
  <c r="F229" i="1"/>
  <c r="F230" i="1"/>
  <c r="F221" i="1"/>
  <c r="F212" i="1"/>
  <c r="F213" i="1"/>
  <c r="F214" i="1"/>
  <c r="F215" i="1"/>
  <c r="F216" i="1"/>
  <c r="F217" i="1"/>
  <c r="F218" i="1"/>
  <c r="F219" i="1"/>
  <c r="F220" i="1"/>
  <c r="F211" i="1"/>
  <c r="F202" i="1"/>
  <c r="F203" i="1"/>
  <c r="F204" i="1"/>
  <c r="F205" i="1"/>
  <c r="F206" i="1"/>
  <c r="F207" i="1"/>
  <c r="F208" i="1"/>
  <c r="F209" i="1"/>
  <c r="F210" i="1"/>
  <c r="F201" i="1"/>
  <c r="F192" i="1"/>
  <c r="F193" i="1"/>
  <c r="F194" i="1"/>
  <c r="F195" i="1"/>
  <c r="F196" i="1"/>
  <c r="F197" i="1"/>
  <c r="F198" i="1"/>
  <c r="F199" i="1"/>
  <c r="F200" i="1"/>
  <c r="F191" i="1"/>
  <c r="F182" i="1"/>
  <c r="F183" i="1"/>
  <c r="F184" i="1"/>
  <c r="F185" i="1"/>
  <c r="F186" i="1"/>
  <c r="F187" i="1"/>
  <c r="F188" i="1"/>
  <c r="F189" i="1"/>
  <c r="F190" i="1"/>
  <c r="F181" i="1"/>
  <c r="F172" i="1"/>
  <c r="F173" i="1"/>
  <c r="F174" i="1"/>
  <c r="F175" i="1"/>
  <c r="F176" i="1"/>
  <c r="F177" i="1"/>
  <c r="F178" i="1"/>
  <c r="F179" i="1"/>
  <c r="F180" i="1"/>
  <c r="F171" i="1"/>
  <c r="F162" i="1"/>
  <c r="F163" i="1"/>
  <c r="F164" i="1"/>
  <c r="F165" i="1"/>
  <c r="F166" i="1"/>
  <c r="F167" i="1"/>
  <c r="F168" i="1"/>
  <c r="F169" i="1"/>
  <c r="F170" i="1"/>
  <c r="F161" i="1"/>
  <c r="F152" i="1"/>
  <c r="F153" i="1"/>
  <c r="F154" i="1"/>
  <c r="F155" i="1"/>
  <c r="F156" i="1"/>
  <c r="F157" i="1"/>
  <c r="F158" i="1"/>
  <c r="F159" i="1"/>
  <c r="F160" i="1"/>
  <c r="F151" i="1"/>
  <c r="F142" i="1"/>
  <c r="F143" i="1"/>
  <c r="F144" i="1"/>
  <c r="F145" i="1"/>
  <c r="F146" i="1"/>
  <c r="F147" i="1"/>
  <c r="F148" i="1"/>
  <c r="F149" i="1"/>
  <c r="F150" i="1"/>
  <c r="F141" i="1"/>
  <c r="F132" i="1"/>
  <c r="F133" i="1"/>
  <c r="F134" i="1"/>
  <c r="F135" i="1"/>
  <c r="F136" i="1"/>
  <c r="F137" i="1"/>
  <c r="F138" i="1"/>
  <c r="F139" i="1"/>
  <c r="F140" i="1"/>
  <c r="F131" i="1"/>
  <c r="F122" i="1"/>
  <c r="F123" i="1"/>
  <c r="F124" i="1"/>
  <c r="F125" i="1"/>
  <c r="F126" i="1"/>
  <c r="F127" i="1"/>
  <c r="F128" i="1"/>
  <c r="F129" i="1"/>
  <c r="F130" i="1"/>
  <c r="F121" i="1"/>
  <c r="F112" i="1"/>
  <c r="F113" i="1"/>
  <c r="F114" i="1"/>
  <c r="F115" i="1"/>
  <c r="F116" i="1"/>
  <c r="F117" i="1"/>
  <c r="F118" i="1"/>
  <c r="F119" i="1"/>
  <c r="F120" i="1"/>
  <c r="F111" i="1"/>
  <c r="F102" i="1"/>
  <c r="F103" i="1"/>
  <c r="F104" i="1"/>
  <c r="F105" i="1"/>
  <c r="F106" i="1"/>
  <c r="F107" i="1"/>
  <c r="F108" i="1"/>
  <c r="F109" i="1"/>
  <c r="F110" i="1"/>
  <c r="F101" i="1"/>
  <c r="F92" i="1"/>
  <c r="F93" i="1"/>
  <c r="F94" i="1"/>
  <c r="F95" i="1"/>
  <c r="F96" i="1"/>
  <c r="F97" i="1"/>
  <c r="F98" i="1"/>
  <c r="F99" i="1"/>
  <c r="F100" i="1"/>
  <c r="F91" i="1"/>
  <c r="F82" i="1"/>
  <c r="F83" i="1"/>
  <c r="F84" i="1"/>
  <c r="F85" i="1"/>
  <c r="F86" i="1"/>
  <c r="F87" i="1"/>
  <c r="F88" i="1"/>
  <c r="F89" i="1"/>
  <c r="F90" i="1"/>
  <c r="F81" i="1"/>
  <c r="F72" i="1"/>
  <c r="F73" i="1"/>
  <c r="F74" i="1"/>
  <c r="F75" i="1"/>
  <c r="F76" i="1"/>
  <c r="F77" i="1"/>
  <c r="F78" i="1"/>
  <c r="F79" i="1"/>
  <c r="F80" i="1"/>
  <c r="F71" i="1"/>
  <c r="F62" i="1"/>
  <c r="F63" i="1"/>
  <c r="F64" i="1"/>
  <c r="F65" i="1"/>
  <c r="F66" i="1"/>
  <c r="F67" i="1"/>
  <c r="F68" i="1"/>
  <c r="F69" i="1"/>
  <c r="F70" i="1"/>
  <c r="F61" i="1"/>
  <c r="F52" i="1"/>
  <c r="F53" i="1"/>
  <c r="F54" i="1"/>
  <c r="F55" i="1"/>
  <c r="F56" i="1"/>
  <c r="F57" i="1"/>
  <c r="F58" i="1"/>
  <c r="F59" i="1"/>
  <c r="F60" i="1"/>
  <c r="F51" i="1"/>
  <c r="F42" i="1"/>
  <c r="F43" i="1"/>
  <c r="F44" i="1"/>
  <c r="F45" i="1"/>
  <c r="F46" i="1"/>
  <c r="F47" i="1"/>
  <c r="F48" i="1"/>
  <c r="F49" i="1"/>
  <c r="F50" i="1"/>
  <c r="F41" i="1"/>
  <c r="F32" i="1"/>
  <c r="F33" i="1"/>
  <c r="F34" i="1"/>
  <c r="F35" i="1"/>
  <c r="F36" i="1"/>
  <c r="F37" i="1"/>
  <c r="F38" i="1"/>
  <c r="F39" i="1"/>
  <c r="F40" i="1"/>
  <c r="F31" i="1"/>
  <c r="F22" i="1"/>
  <c r="F23" i="1"/>
  <c r="F24" i="1"/>
  <c r="F25" i="1"/>
  <c r="F26" i="1"/>
  <c r="F27" i="1"/>
  <c r="F28" i="1"/>
  <c r="F29" i="1"/>
  <c r="F30" i="1"/>
  <c r="F21" i="1"/>
  <c r="F12" i="1"/>
  <c r="F13" i="1"/>
  <c r="F14" i="1"/>
  <c r="F15" i="1"/>
  <c r="F16" i="1"/>
  <c r="F17" i="1"/>
  <c r="F18" i="1"/>
  <c r="F19" i="1"/>
  <c r="F20" i="1"/>
  <c r="F11" i="1"/>
  <c r="F5" i="1"/>
  <c r="F6" i="1"/>
  <c r="F7" i="1"/>
  <c r="F8" i="1"/>
  <c r="F9" i="1"/>
  <c r="F10" i="1"/>
  <c r="F4" i="1"/>
  <c r="F3" i="1"/>
  <c r="P9" i="1" l="1"/>
  <c r="P8" i="1"/>
  <c r="P7" i="1"/>
  <c r="P6" i="1"/>
  <c r="P5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<sst xmlns="http://schemas.openxmlformats.org/spreadsheetml/2006/main" count="8" uniqueCount="7">
  <si>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</si>
  <si>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</si>
  <si>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</si>
  <si>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</si>
  <si>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B050"/>
        <rFont val="Arial Cyr"/>
        <charset val="204"/>
      </rPr>
      <t>3</t>
    </r>
  </si>
  <si>
    <r>
      <t>B</t>
    </r>
    <r>
      <rPr>
        <b/>
        <sz val="8"/>
        <color rgb="FF00B050"/>
        <rFont val="Arial Cyr"/>
        <charset val="204"/>
      </rPr>
      <t>3</t>
    </r>
  </si>
  <si>
    <r>
      <t>C</t>
    </r>
    <r>
      <rPr>
        <b/>
        <sz val="8"/>
        <color rgb="FF00B050"/>
        <rFont val="Arial Cyr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</si>
</sst>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rgb="FF00B050"/>
      <name val="Arial Cyr"/>
      <charset val="204"/>
    </font>
    <font>
      <b/>
      <sz val="12"/>
      <color rgb="FF00B050"/>
      <name val="Arial Cyr"/>
      <charset val="204"/>
    </font>
    <font>
      <b/>
      <sz val="8"/>
      <color rgb="FF00B050"/>
      <name val="Arial Cyr"/>
      <charset val="204"/>
    </font>
    <font>
      <b/>
      <sz val="11"/>
      <color rgb="FF00B050"/>
      <name val="Arial Cyr"/>
      <charset val="204"/>
    </font>
    <font>
      <sz val="10"/>
      <color rgb="FF00B05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3" borderId="0" xfId="0" applyFont="1" applyFill="1"/>
    <xf numFmtId="0" fontId="17" fillId="3" borderId="0" xfId="0" applyFont="1" applyFill="1"/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24" fillId="0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(18))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243.72149782278993</c:v>
                </c:pt>
                <c:pt idx="1">
                  <c:v>246.29360118444288</c:v>
                </c:pt>
                <c:pt idx="2">
                  <c:v>248.05578613293909</c:v>
                </c:pt>
                <c:pt idx="3">
                  <c:v>248.99634930172346</c:v>
                </c:pt>
                <c:pt idx="4">
                  <c:v>249.95140334874279</c:v>
                </c:pt>
                <c:pt idx="5">
                  <c:v>250.489901481522</c:v>
                </c:pt>
                <c:pt idx="6">
                  <c:v>252.68428224298825</c:v>
                </c:pt>
                <c:pt idx="7">
                  <c:v>254.54678149768191</c:v>
                </c:pt>
                <c:pt idx="8">
                  <c:v>256.06346370674737</c:v>
                </c:pt>
                <c:pt idx="9">
                  <c:v>257.05105189850326</c:v>
                </c:pt>
                <c:pt idx="10">
                  <c:v>257.42586901575498</c:v>
                </c:pt>
                <c:pt idx="11">
                  <c:v>257.58967620058792</c:v>
                </c:pt>
                <c:pt idx="12">
                  <c:v>257.51854996235585</c:v>
                </c:pt>
                <c:pt idx="13">
                  <c:v>257.41736373164127</c:v>
                </c:pt>
                <c:pt idx="14">
                  <c:v>257.37576063461495</c:v>
                </c:pt>
                <c:pt idx="15">
                  <c:v>257.17181267585772</c:v>
                </c:pt>
                <c:pt idx="16">
                  <c:v>257.18880038873863</c:v>
                </c:pt>
                <c:pt idx="17">
                  <c:v>257.19845781714076</c:v>
                </c:pt>
                <c:pt idx="18">
                  <c:v>257.30104543697655</c:v>
                </c:pt>
                <c:pt idx="19">
                  <c:v>257.12881214185336</c:v>
                </c:pt>
                <c:pt idx="20">
                  <c:v>257.17016517880916</c:v>
                </c:pt>
                <c:pt idx="21">
                  <c:v>257.26576313888</c:v>
                </c:pt>
                <c:pt idx="22">
                  <c:v>257.38140735139672</c:v>
                </c:pt>
                <c:pt idx="23">
                  <c:v>257.12132222453982</c:v>
                </c:pt>
                <c:pt idx="24">
                  <c:v>256.94449191668258</c:v>
                </c:pt>
                <c:pt idx="25">
                  <c:v>256.93234922845409</c:v>
                </c:pt>
                <c:pt idx="26">
                  <c:v>256.7481321768542</c:v>
                </c:pt>
                <c:pt idx="27">
                  <c:v>256.55314143952296</c:v>
                </c:pt>
                <c:pt idx="28">
                  <c:v>256.22400204633152</c:v>
                </c:pt>
                <c:pt idx="29">
                  <c:v>255.82813576571283</c:v>
                </c:pt>
                <c:pt idx="30">
                  <c:v>255.38633535186554</c:v>
                </c:pt>
                <c:pt idx="31">
                  <c:v>254.81452636496888</c:v>
                </c:pt>
                <c:pt idx="32">
                  <c:v>254.30943135192121</c:v>
                </c:pt>
                <c:pt idx="33">
                  <c:v>253.95216186135565</c:v>
                </c:pt>
                <c:pt idx="34">
                  <c:v>253.82069111062933</c:v>
                </c:pt>
                <c:pt idx="35">
                  <c:v>253.81633706681384</c:v>
                </c:pt>
                <c:pt idx="36">
                  <c:v>253.97584759875315</c:v>
                </c:pt>
                <c:pt idx="37">
                  <c:v>254.37306876868806</c:v>
                </c:pt>
                <c:pt idx="38">
                  <c:v>254.81555120318617</c:v>
                </c:pt>
                <c:pt idx="39">
                  <c:v>255.40016670655217</c:v>
                </c:pt>
                <c:pt idx="40">
                  <c:v>256.05980219731362</c:v>
                </c:pt>
                <c:pt idx="41">
                  <c:v>256.77811767162615</c:v>
                </c:pt>
                <c:pt idx="42">
                  <c:v>257.6048020659731</c:v>
                </c:pt>
                <c:pt idx="43">
                  <c:v>258.39912895271902</c:v>
                </c:pt>
                <c:pt idx="44">
                  <c:v>259.14270104701961</c:v>
                </c:pt>
                <c:pt idx="45">
                  <c:v>259.83640158158505</c:v>
                </c:pt>
                <c:pt idx="46">
                  <c:v>260.47312891271923</c:v>
                </c:pt>
                <c:pt idx="47">
                  <c:v>261.05083638939931</c:v>
                </c:pt>
                <c:pt idx="48">
                  <c:v>261.61335337222459</c:v>
                </c:pt>
                <c:pt idx="49">
                  <c:v>262.15680073960112</c:v>
                </c:pt>
                <c:pt idx="50">
                  <c:v>262.66512187660163</c:v>
                </c:pt>
                <c:pt idx="51">
                  <c:v>263.1559874880283</c:v>
                </c:pt>
                <c:pt idx="52">
                  <c:v>263.59510187465048</c:v>
                </c:pt>
                <c:pt idx="53">
                  <c:v>263.98058194662258</c:v>
                </c:pt>
                <c:pt idx="54">
                  <c:v>264.32009021261274</c:v>
                </c:pt>
                <c:pt idx="55">
                  <c:v>264.62736164691842</c:v>
                </c:pt>
                <c:pt idx="56">
                  <c:v>264.901483691473</c:v>
                </c:pt>
                <c:pt idx="57">
                  <c:v>265.16123667091773</c:v>
                </c:pt>
                <c:pt idx="58">
                  <c:v>265.40983221002091</c:v>
                </c:pt>
                <c:pt idx="59">
                  <c:v>265.6282982085558</c:v>
                </c:pt>
                <c:pt idx="60">
                  <c:v>265.83591146945463</c:v>
                </c:pt>
                <c:pt idx="61">
                  <c:v>266.02795862266481</c:v>
                </c:pt>
                <c:pt idx="62">
                  <c:v>266.1975968846113</c:v>
                </c:pt>
                <c:pt idx="63">
                  <c:v>266.34604393426167</c:v>
                </c:pt>
                <c:pt idx="64">
                  <c:v>266.49681717266293</c:v>
                </c:pt>
                <c:pt idx="65">
                  <c:v>266.6302414126319</c:v>
                </c:pt>
                <c:pt idx="66">
                  <c:v>266.74683992988668</c:v>
                </c:pt>
                <c:pt idx="67">
                  <c:v>266.86397127816014</c:v>
                </c:pt>
                <c:pt idx="68">
                  <c:v>266.97379634838666</c:v>
                </c:pt>
                <c:pt idx="69">
                  <c:v>267.07574617104495</c:v>
                </c:pt>
                <c:pt idx="70">
                  <c:v>267.163244465047</c:v>
                </c:pt>
                <c:pt idx="71">
                  <c:v>267.22658723339333</c:v>
                </c:pt>
                <c:pt idx="72">
                  <c:v>267.28188405557211</c:v>
                </c:pt>
                <c:pt idx="73">
                  <c:v>267.32174808725625</c:v>
                </c:pt>
                <c:pt idx="74">
                  <c:v>267.35659825944271</c:v>
                </c:pt>
                <c:pt idx="75">
                  <c:v>267.3837506614297</c:v>
                </c:pt>
                <c:pt idx="76">
                  <c:v>267.40687659587121</c:v>
                </c:pt>
                <c:pt idx="77">
                  <c:v>267.42184696619876</c:v>
                </c:pt>
                <c:pt idx="78">
                  <c:v>267.42564543726917</c:v>
                </c:pt>
                <c:pt idx="79">
                  <c:v>267.41368276424225</c:v>
                </c:pt>
                <c:pt idx="80">
                  <c:v>267.3869234129873</c:v>
                </c:pt>
                <c:pt idx="81">
                  <c:v>267.3605262620157</c:v>
                </c:pt>
                <c:pt idx="82">
                  <c:v>267.33395734774615</c:v>
                </c:pt>
                <c:pt idx="83">
                  <c:v>267.29417156691545</c:v>
                </c:pt>
                <c:pt idx="84">
                  <c:v>267.25851187077194</c:v>
                </c:pt>
                <c:pt idx="85">
                  <c:v>267.21561398997403</c:v>
                </c:pt>
                <c:pt idx="86">
                  <c:v>267.16476731612619</c:v>
                </c:pt>
                <c:pt idx="87">
                  <c:v>267.0994200571642</c:v>
                </c:pt>
                <c:pt idx="88">
                  <c:v>267.02620455925489</c:v>
                </c:pt>
                <c:pt idx="89">
                  <c:v>266.95261794826524</c:v>
                </c:pt>
                <c:pt idx="90">
                  <c:v>266.88159557956413</c:v>
                </c:pt>
                <c:pt idx="91">
                  <c:v>266.8084541176878</c:v>
                </c:pt>
                <c:pt idx="92">
                  <c:v>266.72835945609586</c:v>
                </c:pt>
                <c:pt idx="93">
                  <c:v>266.64680575258888</c:v>
                </c:pt>
                <c:pt idx="94">
                  <c:v>266.5675907118038</c:v>
                </c:pt>
                <c:pt idx="95">
                  <c:v>266.4834461195282</c:v>
                </c:pt>
                <c:pt idx="96">
                  <c:v>266.39242652834378</c:v>
                </c:pt>
                <c:pt idx="97">
                  <c:v>266.29813530146168</c:v>
                </c:pt>
                <c:pt idx="98">
                  <c:v>266.19961628105489</c:v>
                </c:pt>
                <c:pt idx="99">
                  <c:v>266.10202980986435</c:v>
                </c:pt>
                <c:pt idx="100">
                  <c:v>265.99402736355671</c:v>
                </c:pt>
                <c:pt idx="101">
                  <c:v>265.88068842638097</c:v>
                </c:pt>
                <c:pt idx="102">
                  <c:v>265.77123606006654</c:v>
                </c:pt>
                <c:pt idx="103">
                  <c:v>265.65557035842716</c:v>
                </c:pt>
                <c:pt idx="104">
                  <c:v>265.53564027951552</c:v>
                </c:pt>
                <c:pt idx="105">
                  <c:v>265.41004948181995</c:v>
                </c:pt>
                <c:pt idx="106">
                  <c:v>265.2811785504764</c:v>
                </c:pt>
                <c:pt idx="107">
                  <c:v>265.15108187027431</c:v>
                </c:pt>
                <c:pt idx="108">
                  <c:v>265.02231250723895</c:v>
                </c:pt>
                <c:pt idx="109">
                  <c:v>264.90016390741113</c:v>
                </c:pt>
                <c:pt idx="110">
                  <c:v>264.77496068498112</c:v>
                </c:pt>
                <c:pt idx="111">
                  <c:v>264.65665585581513</c:v>
                </c:pt>
                <c:pt idx="112">
                  <c:v>264.53465012520348</c:v>
                </c:pt>
                <c:pt idx="113">
                  <c:v>264.39733870659234</c:v>
                </c:pt>
                <c:pt idx="114">
                  <c:v>264.26039642513416</c:v>
                </c:pt>
                <c:pt idx="115">
                  <c:v>264.114885026786</c:v>
                </c:pt>
                <c:pt idx="116">
                  <c:v>263.97001264011715</c:v>
                </c:pt>
                <c:pt idx="117">
                  <c:v>263.81355129845286</c:v>
                </c:pt>
                <c:pt idx="118">
                  <c:v>263.65278156521043</c:v>
                </c:pt>
                <c:pt idx="119">
                  <c:v>263.49135252101701</c:v>
                </c:pt>
                <c:pt idx="120">
                  <c:v>263.32149584847832</c:v>
                </c:pt>
                <c:pt idx="121">
                  <c:v>263.15259447388013</c:v>
                </c:pt>
                <c:pt idx="122">
                  <c:v>262.95427385612965</c:v>
                </c:pt>
                <c:pt idx="123">
                  <c:v>262.75874251752106</c:v>
                </c:pt>
                <c:pt idx="124">
                  <c:v>262.56514068898753</c:v>
                </c:pt>
                <c:pt idx="125">
                  <c:v>262.3771142864619</c:v>
                </c:pt>
                <c:pt idx="126">
                  <c:v>262.20005267279367</c:v>
                </c:pt>
                <c:pt idx="127">
                  <c:v>262.02719109675769</c:v>
                </c:pt>
                <c:pt idx="128">
                  <c:v>261.87140970606555</c:v>
                </c:pt>
                <c:pt idx="129">
                  <c:v>261.72324682831407</c:v>
                </c:pt>
                <c:pt idx="130">
                  <c:v>261.56855712174092</c:v>
                </c:pt>
                <c:pt idx="131">
                  <c:v>261.4178870455882</c:v>
                </c:pt>
                <c:pt idx="132">
                  <c:v>261.25600027855643</c:v>
                </c:pt>
                <c:pt idx="133">
                  <c:v>261.12081817070646</c:v>
                </c:pt>
                <c:pt idx="134">
                  <c:v>260.97756774866571</c:v>
                </c:pt>
                <c:pt idx="135">
                  <c:v>260.83864834936173</c:v>
                </c:pt>
                <c:pt idx="136">
                  <c:v>260.69840505008187</c:v>
                </c:pt>
                <c:pt idx="137">
                  <c:v>260.55005628654186</c:v>
                </c:pt>
                <c:pt idx="138">
                  <c:v>260.39617392177263</c:v>
                </c:pt>
                <c:pt idx="139">
                  <c:v>260.22928690439142</c:v>
                </c:pt>
                <c:pt idx="140">
                  <c:v>260.07242689834129</c:v>
                </c:pt>
                <c:pt idx="141">
                  <c:v>259.93160893247011</c:v>
                </c:pt>
                <c:pt idx="142">
                  <c:v>259.80340562909282</c:v>
                </c:pt>
                <c:pt idx="143">
                  <c:v>259.70467404891752</c:v>
                </c:pt>
                <c:pt idx="144">
                  <c:v>259.59771252692303</c:v>
                </c:pt>
                <c:pt idx="145">
                  <c:v>259.5010382974092</c:v>
                </c:pt>
                <c:pt idx="146">
                  <c:v>259.40099041716132</c:v>
                </c:pt>
                <c:pt idx="147">
                  <c:v>259.31636972394409</c:v>
                </c:pt>
                <c:pt idx="148">
                  <c:v>259.2372809318382</c:v>
                </c:pt>
                <c:pt idx="149">
                  <c:v>259.13615874494781</c:v>
                </c:pt>
                <c:pt idx="150">
                  <c:v>259.02573185103802</c:v>
                </c:pt>
                <c:pt idx="151">
                  <c:v>258.91575654533329</c:v>
                </c:pt>
                <c:pt idx="152">
                  <c:v>258.80630847449754</c:v>
                </c:pt>
                <c:pt idx="153">
                  <c:v>258.69863339707967</c:v>
                </c:pt>
                <c:pt idx="154">
                  <c:v>258.56717667189082</c:v>
                </c:pt>
                <c:pt idx="155">
                  <c:v>258.4411385662645</c:v>
                </c:pt>
                <c:pt idx="156">
                  <c:v>258.32883919790333</c:v>
                </c:pt>
                <c:pt idx="157">
                  <c:v>258.21940451387547</c:v>
                </c:pt>
                <c:pt idx="158">
                  <c:v>258.09815155065684</c:v>
                </c:pt>
                <c:pt idx="159">
                  <c:v>257.947681741309</c:v>
                </c:pt>
                <c:pt idx="160">
                  <c:v>257.78693752889512</c:v>
                </c:pt>
                <c:pt idx="161">
                  <c:v>257.64702460516048</c:v>
                </c:pt>
                <c:pt idx="162">
                  <c:v>257.50357650601353</c:v>
                </c:pt>
                <c:pt idx="163">
                  <c:v>257.34666934345898</c:v>
                </c:pt>
                <c:pt idx="164">
                  <c:v>257.17511046213923</c:v>
                </c:pt>
                <c:pt idx="165">
                  <c:v>257.01261056089294</c:v>
                </c:pt>
                <c:pt idx="166">
                  <c:v>256.85186563723238</c:v>
                </c:pt>
                <c:pt idx="167">
                  <c:v>256.67391422849784</c:v>
                </c:pt>
                <c:pt idx="168">
                  <c:v>256.4825081602329</c:v>
                </c:pt>
                <c:pt idx="169">
                  <c:v>256.27873064900649</c:v>
                </c:pt>
                <c:pt idx="170">
                  <c:v>256.07536624957714</c:v>
                </c:pt>
                <c:pt idx="171">
                  <c:v>255.88819233103547</c:v>
                </c:pt>
                <c:pt idx="172">
                  <c:v>255.66244703182733</c:v>
                </c:pt>
                <c:pt idx="173">
                  <c:v>255.41885702081393</c:v>
                </c:pt>
                <c:pt idx="174">
                  <c:v>255.17698828037919</c:v>
                </c:pt>
                <c:pt idx="175">
                  <c:v>254.90458939878798</c:v>
                </c:pt>
                <c:pt idx="176">
                  <c:v>254.61915607462109</c:v>
                </c:pt>
                <c:pt idx="177">
                  <c:v>254.30972770762958</c:v>
                </c:pt>
                <c:pt idx="178">
                  <c:v>253.98170167412249</c:v>
                </c:pt>
                <c:pt idx="179">
                  <c:v>253.64959251503066</c:v>
                </c:pt>
                <c:pt idx="180">
                  <c:v>253.32012579732907</c:v>
                </c:pt>
                <c:pt idx="181">
                  <c:v>253.0431015648816</c:v>
                </c:pt>
                <c:pt idx="182">
                  <c:v>252.78728072349134</c:v>
                </c:pt>
                <c:pt idx="183">
                  <c:v>252.55471632933626</c:v>
                </c:pt>
                <c:pt idx="184">
                  <c:v>252.33683322646209</c:v>
                </c:pt>
                <c:pt idx="185">
                  <c:v>252.11775081012476</c:v>
                </c:pt>
                <c:pt idx="186">
                  <c:v>251.91380802476093</c:v>
                </c:pt>
                <c:pt idx="187">
                  <c:v>251.72498507305676</c:v>
                </c:pt>
                <c:pt idx="188">
                  <c:v>251.56295929222938</c:v>
                </c:pt>
                <c:pt idx="189">
                  <c:v>251.413222517126</c:v>
                </c:pt>
                <c:pt idx="190">
                  <c:v>251.25998975230866</c:v>
                </c:pt>
                <c:pt idx="191">
                  <c:v>251.08880729716992</c:v>
                </c:pt>
                <c:pt idx="192">
                  <c:v>250.8838903136228</c:v>
                </c:pt>
                <c:pt idx="193">
                  <c:v>250.687904226867</c:v>
                </c:pt>
                <c:pt idx="194">
                  <c:v>250.5010862344237</c:v>
                </c:pt>
                <c:pt idx="195">
                  <c:v>250.27672232274395</c:v>
                </c:pt>
                <c:pt idx="196">
                  <c:v>250.04252502685938</c:v>
                </c:pt>
                <c:pt idx="197">
                  <c:v>249.84346715140566</c:v>
                </c:pt>
                <c:pt idx="198">
                  <c:v>249.64412910927538</c:v>
                </c:pt>
                <c:pt idx="199">
                  <c:v>249.45215720499274</c:v>
                </c:pt>
                <c:pt idx="200">
                  <c:v>249.25204378861508</c:v>
                </c:pt>
                <c:pt idx="201">
                  <c:v>249.07395330206842</c:v>
                </c:pt>
                <c:pt idx="202">
                  <c:v>248.90979285656852</c:v>
                </c:pt>
                <c:pt idx="203">
                  <c:v>248.7722727140324</c:v>
                </c:pt>
                <c:pt idx="204">
                  <c:v>248.60105670958333</c:v>
                </c:pt>
                <c:pt idx="205">
                  <c:v>248.422556477965</c:v>
                </c:pt>
                <c:pt idx="206">
                  <c:v>248.29416841711654</c:v>
                </c:pt>
                <c:pt idx="207">
                  <c:v>248.17156850345205</c:v>
                </c:pt>
                <c:pt idx="208">
                  <c:v>248.04450593179897</c:v>
                </c:pt>
                <c:pt idx="209">
                  <c:v>247.92777968207477</c:v>
                </c:pt>
                <c:pt idx="210">
                  <c:v>247.8091105463908</c:v>
                </c:pt>
                <c:pt idx="211">
                  <c:v>247.7129458604428</c:v>
                </c:pt>
                <c:pt idx="212">
                  <c:v>247.64093533586848</c:v>
                </c:pt>
                <c:pt idx="213">
                  <c:v>247.5743180614183</c:v>
                </c:pt>
                <c:pt idx="214">
                  <c:v>247.50499357809187</c:v>
                </c:pt>
                <c:pt idx="215">
                  <c:v>247.46330005602829</c:v>
                </c:pt>
                <c:pt idx="216">
                  <c:v>247.44920655363046</c:v>
                </c:pt>
                <c:pt idx="217">
                  <c:v>247.43930411063141</c:v>
                </c:pt>
                <c:pt idx="218">
                  <c:v>247.44257933744191</c:v>
                </c:pt>
                <c:pt idx="219">
                  <c:v>247.44428889740942</c:v>
                </c:pt>
                <c:pt idx="220">
                  <c:v>247.43558270314745</c:v>
                </c:pt>
                <c:pt idx="221">
                  <c:v>247.39729291064253</c:v>
                </c:pt>
                <c:pt idx="222">
                  <c:v>247.32093741622793</c:v>
                </c:pt>
                <c:pt idx="223">
                  <c:v>247.20653489574732</c:v>
                </c:pt>
                <c:pt idx="224">
                  <c:v>247.1295046602969</c:v>
                </c:pt>
                <c:pt idx="225">
                  <c:v>247.01037289592426</c:v>
                </c:pt>
                <c:pt idx="226">
                  <c:v>246.86958665117683</c:v>
                </c:pt>
                <c:pt idx="227">
                  <c:v>246.71001915098486</c:v>
                </c:pt>
                <c:pt idx="228">
                  <c:v>246.54672924523013</c:v>
                </c:pt>
                <c:pt idx="229">
                  <c:v>246.35935037195344</c:v>
                </c:pt>
                <c:pt idx="230">
                  <c:v>246.15658191472428</c:v>
                </c:pt>
                <c:pt idx="231">
                  <c:v>245.96547452569359</c:v>
                </c:pt>
                <c:pt idx="232">
                  <c:v>245.81160965813521</c:v>
                </c:pt>
                <c:pt idx="233">
                  <c:v>245.67397527379848</c:v>
                </c:pt>
                <c:pt idx="234">
                  <c:v>245.54032702767955</c:v>
                </c:pt>
                <c:pt idx="235">
                  <c:v>245.37296882635928</c:v>
                </c:pt>
                <c:pt idx="236">
                  <c:v>245.23674046841339</c:v>
                </c:pt>
                <c:pt idx="237">
                  <c:v>245.12514712792665</c:v>
                </c:pt>
                <c:pt idx="238">
                  <c:v>245.03582646935305</c:v>
                </c:pt>
                <c:pt idx="239">
                  <c:v>244.91874135519734</c:v>
                </c:pt>
                <c:pt idx="240">
                  <c:v>244.79932758962562</c:v>
                </c:pt>
                <c:pt idx="241">
                  <c:v>244.69195096679846</c:v>
                </c:pt>
                <c:pt idx="242">
                  <c:v>244.56900226252941</c:v>
                </c:pt>
                <c:pt idx="243">
                  <c:v>244.43139291033381</c:v>
                </c:pt>
                <c:pt idx="244">
                  <c:v>244.28466443072497</c:v>
                </c:pt>
                <c:pt idx="245">
                  <c:v>244.09706079004616</c:v>
                </c:pt>
                <c:pt idx="246">
                  <c:v>243.92701259955962</c:v>
                </c:pt>
                <c:pt idx="247">
                  <c:v>243.73285477395899</c:v>
                </c:pt>
                <c:pt idx="248">
                  <c:v>243.52503032621743</c:v>
                </c:pt>
                <c:pt idx="249">
                  <c:v>243.29624048679329</c:v>
                </c:pt>
                <c:pt idx="250">
                  <c:v>243.09622127301969</c:v>
                </c:pt>
                <c:pt idx="251">
                  <c:v>242.906546082874</c:v>
                </c:pt>
                <c:pt idx="252">
                  <c:v>242.68763842565602</c:v>
                </c:pt>
                <c:pt idx="253">
                  <c:v>242.45668435302628</c:v>
                </c:pt>
                <c:pt idx="254">
                  <c:v>242.20955580570558</c:v>
                </c:pt>
                <c:pt idx="255">
                  <c:v>241.97019918754663</c:v>
                </c:pt>
                <c:pt idx="256">
                  <c:v>241.78005422564846</c:v>
                </c:pt>
                <c:pt idx="257">
                  <c:v>241.5457492843139</c:v>
                </c:pt>
                <c:pt idx="258">
                  <c:v>241.30080885932585</c:v>
                </c:pt>
                <c:pt idx="259">
                  <c:v>241.03897303607206</c:v>
                </c:pt>
                <c:pt idx="260">
                  <c:v>240.76357058571352</c:v>
                </c:pt>
                <c:pt idx="261">
                  <c:v>240.44151532938821</c:v>
                </c:pt>
                <c:pt idx="262">
                  <c:v>240.10352781859996</c:v>
                </c:pt>
                <c:pt idx="263">
                  <c:v>239.80097435247646</c:v>
                </c:pt>
                <c:pt idx="264">
                  <c:v>239.52458703600291</c:v>
                </c:pt>
                <c:pt idx="265">
                  <c:v>239.25495666309524</c:v>
                </c:pt>
                <c:pt idx="266">
                  <c:v>238.97398689760922</c:v>
                </c:pt>
                <c:pt idx="267">
                  <c:v>238.69311336805487</c:v>
                </c:pt>
                <c:pt idx="268">
                  <c:v>238.39352061570409</c:v>
                </c:pt>
                <c:pt idx="269">
                  <c:v>238.10198482558229</c:v>
                </c:pt>
                <c:pt idx="270">
                  <c:v>237.83942735892055</c:v>
                </c:pt>
                <c:pt idx="271">
                  <c:v>237.57460898159349</c:v>
                </c:pt>
                <c:pt idx="272">
                  <c:v>237.35377933148146</c:v>
                </c:pt>
                <c:pt idx="273">
                  <c:v>237.20380632545718</c:v>
                </c:pt>
                <c:pt idx="274">
                  <c:v>237.04614474286845</c:v>
                </c:pt>
                <c:pt idx="275">
                  <c:v>236.90648660824908</c:v>
                </c:pt>
                <c:pt idx="276">
                  <c:v>236.80297646385216</c:v>
                </c:pt>
                <c:pt idx="277">
                  <c:v>236.73805393040215</c:v>
                </c:pt>
                <c:pt idx="278">
                  <c:v>236.65979800155395</c:v>
                </c:pt>
                <c:pt idx="279">
                  <c:v>236.62274762463699</c:v>
                </c:pt>
                <c:pt idx="280">
                  <c:v>236.62924359588266</c:v>
                </c:pt>
                <c:pt idx="281">
                  <c:v>236.62213932536579</c:v>
                </c:pt>
                <c:pt idx="282">
                  <c:v>236.65109383443411</c:v>
                </c:pt>
                <c:pt idx="283">
                  <c:v>236.65412725094095</c:v>
                </c:pt>
                <c:pt idx="284">
                  <c:v>236.59008455127145</c:v>
                </c:pt>
                <c:pt idx="285">
                  <c:v>236.51597341039133</c:v>
                </c:pt>
                <c:pt idx="286">
                  <c:v>236.40982285431903</c:v>
                </c:pt>
                <c:pt idx="287">
                  <c:v>236.25393991992229</c:v>
                </c:pt>
                <c:pt idx="288">
                  <c:v>236.04691967944552</c:v>
                </c:pt>
                <c:pt idx="289">
                  <c:v>235.88176931477525</c:v>
                </c:pt>
                <c:pt idx="290">
                  <c:v>235.69567179254696</c:v>
                </c:pt>
                <c:pt idx="291">
                  <c:v>235.50711502074819</c:v>
                </c:pt>
                <c:pt idx="292">
                  <c:v>235.33060074375558</c:v>
                </c:pt>
                <c:pt idx="293">
                  <c:v>235.14065549786343</c:v>
                </c:pt>
                <c:pt idx="294">
                  <c:v>234.94002995393549</c:v>
                </c:pt>
                <c:pt idx="295">
                  <c:v>234.76033800248464</c:v>
                </c:pt>
                <c:pt idx="296">
                  <c:v>234.60037818817972</c:v>
                </c:pt>
                <c:pt idx="297">
                  <c:v>234.42361911290448</c:v>
                </c:pt>
                <c:pt idx="298">
                  <c:v>234.2190394794124</c:v>
                </c:pt>
                <c:pt idx="299">
                  <c:v>234.06125699711805</c:v>
                </c:pt>
                <c:pt idx="300">
                  <c:v>233.88881710053008</c:v>
                </c:pt>
                <c:pt idx="301">
                  <c:v>233.71378600270273</c:v>
                </c:pt>
                <c:pt idx="302">
                  <c:v>233.51302980754483</c:v>
                </c:pt>
                <c:pt idx="303">
                  <c:v>233.28360948822026</c:v>
                </c:pt>
                <c:pt idx="304">
                  <c:v>233.06878130958438</c:v>
                </c:pt>
                <c:pt idx="305">
                  <c:v>232.86419877330093</c:v>
                </c:pt>
                <c:pt idx="306">
                  <c:v>232.67239003901165</c:v>
                </c:pt>
                <c:pt idx="307">
                  <c:v>232.43204195558852</c:v>
                </c:pt>
                <c:pt idx="308">
                  <c:v>232.20045172609048</c:v>
                </c:pt>
                <c:pt idx="309">
                  <c:v>232.01321500669175</c:v>
                </c:pt>
                <c:pt idx="310">
                  <c:v>231.78253177275138</c:v>
                </c:pt>
                <c:pt idx="311">
                  <c:v>231.5787022007836</c:v>
                </c:pt>
                <c:pt idx="312">
                  <c:v>231.3731199928074</c:v>
                </c:pt>
                <c:pt idx="313">
                  <c:v>231.15247307460979</c:v>
                </c:pt>
                <c:pt idx="314">
                  <c:v>230.96435346637691</c:v>
                </c:pt>
                <c:pt idx="315">
                  <c:v>230.76867682289333</c:v>
                </c:pt>
                <c:pt idx="316">
                  <c:v>230.5705077217082</c:v>
                </c:pt>
                <c:pt idx="317">
                  <c:v>230.35829553046662</c:v>
                </c:pt>
                <c:pt idx="318">
                  <c:v>230.22192953135044</c:v>
                </c:pt>
                <c:pt idx="319">
                  <c:v>230.08554390293745</c:v>
                </c:pt>
                <c:pt idx="320">
                  <c:v>229.97592068453204</c:v>
                </c:pt>
                <c:pt idx="321">
                  <c:v>229.88773826666733</c:v>
                </c:pt>
                <c:pt idx="322">
                  <c:v>229.80587611520554</c:v>
                </c:pt>
                <c:pt idx="323">
                  <c:v>229.741809722722</c:v>
                </c:pt>
                <c:pt idx="324">
                  <c:v>229.69835317019718</c:v>
                </c:pt>
                <c:pt idx="325">
                  <c:v>229.62011702443644</c:v>
                </c:pt>
                <c:pt idx="326">
                  <c:v>229.50191247849997</c:v>
                </c:pt>
                <c:pt idx="327">
                  <c:v>229.37220901885539</c:v>
                </c:pt>
                <c:pt idx="328">
                  <c:v>229.20802490861985</c:v>
                </c:pt>
                <c:pt idx="329">
                  <c:v>229.00939879520314</c:v>
                </c:pt>
                <c:pt idx="330">
                  <c:v>228.82855273778836</c:v>
                </c:pt>
                <c:pt idx="331">
                  <c:v>228.64420349717648</c:v>
                </c:pt>
                <c:pt idx="332">
                  <c:v>228.5115724888814</c:v>
                </c:pt>
                <c:pt idx="333">
                  <c:v>228.34820176380228</c:v>
                </c:pt>
                <c:pt idx="334">
                  <c:v>228.136149057479</c:v>
                </c:pt>
                <c:pt idx="335">
                  <c:v>227.87248522622991</c:v>
                </c:pt>
                <c:pt idx="336">
                  <c:v>227.60947316524701</c:v>
                </c:pt>
                <c:pt idx="337">
                  <c:v>227.32277003942696</c:v>
                </c:pt>
                <c:pt idx="338">
                  <c:v>227.00240384296978</c:v>
                </c:pt>
                <c:pt idx="339">
                  <c:v>226.7252129772134</c:v>
                </c:pt>
                <c:pt idx="340">
                  <c:v>226.41311189461635</c:v>
                </c:pt>
                <c:pt idx="341">
                  <c:v>226.08366462826663</c:v>
                </c:pt>
                <c:pt idx="342">
                  <c:v>225.72018739483298</c:v>
                </c:pt>
                <c:pt idx="343">
                  <c:v>225.3268715730506</c:v>
                </c:pt>
                <c:pt idx="344">
                  <c:v>224.90633917484394</c:v>
                </c:pt>
                <c:pt idx="345">
                  <c:v>224.51297781299067</c:v>
                </c:pt>
                <c:pt idx="346">
                  <c:v>224.13208455088858</c:v>
                </c:pt>
                <c:pt idx="347">
                  <c:v>223.7476080846013</c:v>
                </c:pt>
                <c:pt idx="348">
                  <c:v>223.3682807603326</c:v>
                </c:pt>
                <c:pt idx="349">
                  <c:v>223.06000351841044</c:v>
                </c:pt>
                <c:pt idx="350">
                  <c:v>222.78617553423496</c:v>
                </c:pt>
                <c:pt idx="351">
                  <c:v>222.51724840707854</c:v>
                </c:pt>
                <c:pt idx="352">
                  <c:v>222.27674136774544</c:v>
                </c:pt>
                <c:pt idx="353">
                  <c:v>222.08581868616085</c:v>
                </c:pt>
                <c:pt idx="354">
                  <c:v>221.88433267815714</c:v>
                </c:pt>
                <c:pt idx="355">
                  <c:v>221.72379315513558</c:v>
                </c:pt>
                <c:pt idx="356">
                  <c:v>221.60816278583704</c:v>
                </c:pt>
                <c:pt idx="357">
                  <c:v>221.52783080440003</c:v>
                </c:pt>
                <c:pt idx="358">
                  <c:v>221.50307366842546</c:v>
                </c:pt>
                <c:pt idx="359">
                  <c:v>221.47063573691429</c:v>
                </c:pt>
                <c:pt idx="360">
                  <c:v>221.44993640143232</c:v>
                </c:pt>
                <c:pt idx="361">
                  <c:v>221.38763018949953</c:v>
                </c:pt>
                <c:pt idx="362">
                  <c:v>221.33248238016097</c:v>
                </c:pt>
                <c:pt idx="363">
                  <c:v>221.29669251130949</c:v>
                </c:pt>
                <c:pt idx="364">
                  <c:v>221.24181868646451</c:v>
                </c:pt>
                <c:pt idx="365">
                  <c:v>221.1515957151301</c:v>
                </c:pt>
                <c:pt idx="366">
                  <c:v>221.0378303540779</c:v>
                </c:pt>
                <c:pt idx="367">
                  <c:v>220.89582487930389</c:v>
                </c:pt>
                <c:pt idx="368">
                  <c:v>220.76444012848208</c:v>
                </c:pt>
                <c:pt idx="369">
                  <c:v>220.60368334045893</c:v>
                </c:pt>
                <c:pt idx="370">
                  <c:v>220.4803289910237</c:v>
                </c:pt>
                <c:pt idx="371">
                  <c:v>220.34811869162388</c:v>
                </c:pt>
                <c:pt idx="372">
                  <c:v>220.26028111167551</c:v>
                </c:pt>
                <c:pt idx="373">
                  <c:v>220.1745687548848</c:v>
                </c:pt>
                <c:pt idx="374">
                  <c:v>220.05983563781052</c:v>
                </c:pt>
                <c:pt idx="375">
                  <c:v>219.97722805955439</c:v>
                </c:pt>
                <c:pt idx="376">
                  <c:v>219.92757781324082</c:v>
                </c:pt>
                <c:pt idx="377">
                  <c:v>219.85297319711196</c:v>
                </c:pt>
                <c:pt idx="378">
                  <c:v>219.76837659265968</c:v>
                </c:pt>
                <c:pt idx="379">
                  <c:v>219.66727810477099</c:v>
                </c:pt>
                <c:pt idx="380">
                  <c:v>219.59685455746578</c:v>
                </c:pt>
                <c:pt idx="381">
                  <c:v>219.538005196417</c:v>
                </c:pt>
                <c:pt idx="382">
                  <c:v>219.48272658551682</c:v>
                </c:pt>
                <c:pt idx="383">
                  <c:v>219.39210733005368</c:v>
                </c:pt>
                <c:pt idx="384">
                  <c:v>219.32225416445627</c:v>
                </c:pt>
                <c:pt idx="385">
                  <c:v>219.24559003208518</c:v>
                </c:pt>
                <c:pt idx="386">
                  <c:v>219.15300000175284</c:v>
                </c:pt>
                <c:pt idx="387">
                  <c:v>219.09783265319692</c:v>
                </c:pt>
                <c:pt idx="388">
                  <c:v>219.06520347663644</c:v>
                </c:pt>
                <c:pt idx="389">
                  <c:v>219.03637495176235</c:v>
                </c:pt>
                <c:pt idx="390">
                  <c:v>219.0254513189775</c:v>
                </c:pt>
                <c:pt idx="391">
                  <c:v>218.97416149628506</c:v>
                </c:pt>
                <c:pt idx="392">
                  <c:v>218.88328053696307</c:v>
                </c:pt>
                <c:pt idx="393">
                  <c:v>218.78169213771605</c:v>
                </c:pt>
                <c:pt idx="394">
                  <c:v>218.65231329351516</c:v>
                </c:pt>
                <c:pt idx="395">
                  <c:v>218.46835705110388</c:v>
                </c:pt>
                <c:pt idx="396">
                  <c:v>218.28775192089449</c:v>
                </c:pt>
                <c:pt idx="397">
                  <c:v>218.07231746174358</c:v>
                </c:pt>
                <c:pt idx="398">
                  <c:v>217.79126241061869</c:v>
                </c:pt>
                <c:pt idx="399">
                  <c:v>217.49148527884705</c:v>
                </c:pt>
                <c:pt idx="400">
                  <c:v>217.22606237385713</c:v>
                </c:pt>
                <c:pt idx="401">
                  <c:v>216.92636529561111</c:v>
                </c:pt>
                <c:pt idx="402">
                  <c:v>216.63267583338438</c:v>
                </c:pt>
                <c:pt idx="403">
                  <c:v>216.38423658168605</c:v>
                </c:pt>
                <c:pt idx="404">
                  <c:v>216.14973421023413</c:v>
                </c:pt>
                <c:pt idx="405">
                  <c:v>215.96256855925995</c:v>
                </c:pt>
                <c:pt idx="406">
                  <c:v>215.79877561907102</c:v>
                </c:pt>
                <c:pt idx="407">
                  <c:v>215.61528235139778</c:v>
                </c:pt>
                <c:pt idx="408">
                  <c:v>215.48933792927951</c:v>
                </c:pt>
                <c:pt idx="409">
                  <c:v>215.33705262901475</c:v>
                </c:pt>
                <c:pt idx="410">
                  <c:v>215.22721281723867</c:v>
                </c:pt>
                <c:pt idx="411">
                  <c:v>215.06021637584234</c:v>
                </c:pt>
                <c:pt idx="412">
                  <c:v>214.95293816350153</c:v>
                </c:pt>
                <c:pt idx="413">
                  <c:v>214.85983208739037</c:v>
                </c:pt>
                <c:pt idx="414">
                  <c:v>214.82613643792271</c:v>
                </c:pt>
                <c:pt idx="415">
                  <c:v>214.78628935724316</c:v>
                </c:pt>
                <c:pt idx="416">
                  <c:v>214.72990508416359</c:v>
                </c:pt>
                <c:pt idx="417">
                  <c:v>214.68288316999758</c:v>
                </c:pt>
                <c:pt idx="418">
                  <c:v>214.66402420355584</c:v>
                </c:pt>
                <c:pt idx="419">
                  <c:v>214.60281124007375</c:v>
                </c:pt>
                <c:pt idx="420">
                  <c:v>214.59174052418015</c:v>
                </c:pt>
                <c:pt idx="421">
                  <c:v>214.58188666693039</c:v>
                </c:pt>
                <c:pt idx="422">
                  <c:v>214.60781862262795</c:v>
                </c:pt>
                <c:pt idx="423">
                  <c:v>214.57911746842927</c:v>
                </c:pt>
                <c:pt idx="424">
                  <c:v>214.56620103866734</c:v>
                </c:pt>
                <c:pt idx="425">
                  <c:v>214.48293949090058</c:v>
                </c:pt>
                <c:pt idx="426">
                  <c:v>214.43025374505353</c:v>
                </c:pt>
                <c:pt idx="427">
                  <c:v>214.34150892092083</c:v>
                </c:pt>
                <c:pt idx="428">
                  <c:v>214.25129040362165</c:v>
                </c:pt>
                <c:pt idx="429">
                  <c:v>214.14433780810066</c:v>
                </c:pt>
                <c:pt idx="430">
                  <c:v>214.00763951170276</c:v>
                </c:pt>
                <c:pt idx="431">
                  <c:v>213.83086344042283</c:v>
                </c:pt>
                <c:pt idx="432">
                  <c:v>213.6638608630256</c:v>
                </c:pt>
                <c:pt idx="433">
                  <c:v>213.52063169933447</c:v>
                </c:pt>
                <c:pt idx="434">
                  <c:v>213.40720068601212</c:v>
                </c:pt>
                <c:pt idx="435">
                  <c:v>213.2395792069633</c:v>
                </c:pt>
                <c:pt idx="436">
                  <c:v>213.06091472721496</c:v>
                </c:pt>
                <c:pt idx="437">
                  <c:v>212.86695072442518</c:v>
                </c:pt>
                <c:pt idx="438">
                  <c:v>212.66563793867559</c:v>
                </c:pt>
                <c:pt idx="439">
                  <c:v>212.51134747092965</c:v>
                </c:pt>
                <c:pt idx="440">
                  <c:v>212.35970978376514</c:v>
                </c:pt>
                <c:pt idx="441">
                  <c:v>212.18695730840741</c:v>
                </c:pt>
                <c:pt idx="442">
                  <c:v>212.04336453288718</c:v>
                </c:pt>
                <c:pt idx="443">
                  <c:v>211.88196612559076</c:v>
                </c:pt>
                <c:pt idx="444">
                  <c:v>211.68367987021958</c:v>
                </c:pt>
                <c:pt idx="445">
                  <c:v>211.43651284562458</c:v>
                </c:pt>
                <c:pt idx="446">
                  <c:v>211.15600902646136</c:v>
                </c:pt>
                <c:pt idx="447">
                  <c:v>210.85211988442563</c:v>
                </c:pt>
                <c:pt idx="448">
                  <c:v>210.44657600970964</c:v>
                </c:pt>
                <c:pt idx="449">
                  <c:v>210.09415038398416</c:v>
                </c:pt>
                <c:pt idx="450">
                  <c:v>209.73599901741045</c:v>
                </c:pt>
                <c:pt idx="451">
                  <c:v>209.43930833163435</c:v>
                </c:pt>
                <c:pt idx="452">
                  <c:v>209.2232755877678</c:v>
                </c:pt>
                <c:pt idx="453">
                  <c:v>209.05768133431201</c:v>
                </c:pt>
                <c:pt idx="454">
                  <c:v>208.8699841214767</c:v>
                </c:pt>
                <c:pt idx="455">
                  <c:v>208.73024447349061</c:v>
                </c:pt>
                <c:pt idx="456">
                  <c:v>208.68615097133599</c:v>
                </c:pt>
                <c:pt idx="457">
                  <c:v>208.66730943320056</c:v>
                </c:pt>
                <c:pt idx="458">
                  <c:v>208.6761540525504</c:v>
                </c:pt>
                <c:pt idx="459">
                  <c:v>208.8140129378971</c:v>
                </c:pt>
                <c:pt idx="460">
                  <c:v>208.92059934422085</c:v>
                </c:pt>
                <c:pt idx="461">
                  <c:v>209.00168449135916</c:v>
                </c:pt>
                <c:pt idx="462">
                  <c:v>209.03096851950946</c:v>
                </c:pt>
                <c:pt idx="463">
                  <c:v>209.02777115217603</c:v>
                </c:pt>
                <c:pt idx="464">
                  <c:v>208.98817653955192</c:v>
                </c:pt>
                <c:pt idx="465">
                  <c:v>208.98925885066058</c:v>
                </c:pt>
                <c:pt idx="466">
                  <c:v>209.02179884820868</c:v>
                </c:pt>
                <c:pt idx="467">
                  <c:v>209.16961516982096</c:v>
                </c:pt>
                <c:pt idx="468">
                  <c:v>209.37129729885999</c:v>
                </c:pt>
                <c:pt idx="469">
                  <c:v>209.58787630135066</c:v>
                </c:pt>
                <c:pt idx="470">
                  <c:v>209.78261436538426</c:v>
                </c:pt>
                <c:pt idx="471">
                  <c:v>209.93941243757814</c:v>
                </c:pt>
                <c:pt idx="472">
                  <c:v>210.14660352312856</c:v>
                </c:pt>
                <c:pt idx="473">
                  <c:v>210.35373462958898</c:v>
                </c:pt>
                <c:pt idx="474">
                  <c:v>210.49141965993644</c:v>
                </c:pt>
                <c:pt idx="475">
                  <c:v>210.6819267815209</c:v>
                </c:pt>
                <c:pt idx="476">
                  <c:v>210.85326826827742</c:v>
                </c:pt>
                <c:pt idx="477">
                  <c:v>210.93784932754639</c:v>
                </c:pt>
                <c:pt idx="478">
                  <c:v>210.87979800031977</c:v>
                </c:pt>
                <c:pt idx="479">
                  <c:v>210.89598608687422</c:v>
                </c:pt>
                <c:pt idx="480">
                  <c:v>210.96196156515094</c:v>
                </c:pt>
                <c:pt idx="481">
                  <c:v>211.01132011056393</c:v>
                </c:pt>
                <c:pt idx="482">
                  <c:v>211.11741071624405</c:v>
                </c:pt>
                <c:pt idx="483">
                  <c:v>211.16262961950991</c:v>
                </c:pt>
                <c:pt idx="484">
                  <c:v>211.19292823341937</c:v>
                </c:pt>
                <c:pt idx="485">
                  <c:v>211.34347213592687</c:v>
                </c:pt>
                <c:pt idx="486">
                  <c:v>211.50691838148828</c:v>
                </c:pt>
                <c:pt idx="487">
                  <c:v>211.70878728588966</c:v>
                </c:pt>
                <c:pt idx="488">
                  <c:v>211.94227433143615</c:v>
                </c:pt>
                <c:pt idx="489">
                  <c:v>212.17181496574193</c:v>
                </c:pt>
                <c:pt idx="490">
                  <c:v>212.3446480130996</c:v>
                </c:pt>
                <c:pt idx="491">
                  <c:v>212.54219580121611</c:v>
                </c:pt>
                <c:pt idx="492">
                  <c:v>212.74750480791508</c:v>
                </c:pt>
                <c:pt idx="493">
                  <c:v>213.00330550774319</c:v>
                </c:pt>
                <c:pt idx="494">
                  <c:v>213.35886789169683</c:v>
                </c:pt>
                <c:pt idx="495">
                  <c:v>213.75728720309058</c:v>
                </c:pt>
                <c:pt idx="496">
                  <c:v>214.13499041855479</c:v>
                </c:pt>
                <c:pt idx="497">
                  <c:v>214.44448090068019</c:v>
                </c:pt>
                <c:pt idx="498">
                  <c:v>214.73022933952765</c:v>
                </c:pt>
                <c:pt idx="499">
                  <c:v>214.96924586518222</c:v>
                </c:pt>
                <c:pt idx="500">
                  <c:v>215.22797859632257</c:v>
                </c:pt>
                <c:pt idx="501">
                  <c:v>215.51884774994826</c:v>
                </c:pt>
                <c:pt idx="502">
                  <c:v>215.6879870221903</c:v>
                </c:pt>
                <c:pt idx="503">
                  <c:v>215.84920275995637</c:v>
                </c:pt>
                <c:pt idx="504">
                  <c:v>215.94101156645749</c:v>
                </c:pt>
                <c:pt idx="505">
                  <c:v>215.93354531995649</c:v>
                </c:pt>
                <c:pt idx="506">
                  <c:v>215.96542725175664</c:v>
                </c:pt>
                <c:pt idx="507">
                  <c:v>215.95796397434853</c:v>
                </c:pt>
                <c:pt idx="508">
                  <c:v>215.97496707093211</c:v>
                </c:pt>
                <c:pt idx="509">
                  <c:v>216.00411511648798</c:v>
                </c:pt>
                <c:pt idx="510">
                  <c:v>216.06539202461784</c:v>
                </c:pt>
                <c:pt idx="511">
                  <c:v>216.08969532424192</c:v>
                </c:pt>
                <c:pt idx="512">
                  <c:v>216.03632384507659</c:v>
                </c:pt>
                <c:pt idx="513">
                  <c:v>216.09988035706482</c:v>
                </c:pt>
                <c:pt idx="514">
                  <c:v>216.21536658673122</c:v>
                </c:pt>
                <c:pt idx="515">
                  <c:v>216.29984463169629</c:v>
                </c:pt>
                <c:pt idx="516">
                  <c:v>216.45898686171145</c:v>
                </c:pt>
                <c:pt idx="517">
                  <c:v>216.53492021872725</c:v>
                </c:pt>
                <c:pt idx="518">
                  <c:v>216.62952346209772</c:v>
                </c:pt>
                <c:pt idx="519">
                  <c:v>216.73298985700049</c:v>
                </c:pt>
                <c:pt idx="520">
                  <c:v>216.85554352859933</c:v>
                </c:pt>
                <c:pt idx="521">
                  <c:v>217.01783663865842</c:v>
                </c:pt>
                <c:pt idx="522">
                  <c:v>217.15990505062479</c:v>
                </c:pt>
                <c:pt idx="523">
                  <c:v>217.32691452187612</c:v>
                </c:pt>
                <c:pt idx="524">
                  <c:v>217.42055518820774</c:v>
                </c:pt>
                <c:pt idx="525">
                  <c:v>217.44990599124867</c:v>
                </c:pt>
                <c:pt idx="526">
                  <c:v>217.6046290161612</c:v>
                </c:pt>
                <c:pt idx="527">
                  <c:v>217.73436605436981</c:v>
                </c:pt>
                <c:pt idx="528">
                  <c:v>217.85987828394221</c:v>
                </c:pt>
                <c:pt idx="529">
                  <c:v>218.03523748068648</c:v>
                </c:pt>
                <c:pt idx="530">
                  <c:v>218.15353328339035</c:v>
                </c:pt>
                <c:pt idx="531">
                  <c:v>218.21880940720155</c:v>
                </c:pt>
                <c:pt idx="532">
                  <c:v>218.31511376881096</c:v>
                </c:pt>
                <c:pt idx="533">
                  <c:v>218.46072997219807</c:v>
                </c:pt>
                <c:pt idx="534">
                  <c:v>218.54794727475394</c:v>
                </c:pt>
                <c:pt idx="535">
                  <c:v>218.6114414849545</c:v>
                </c:pt>
                <c:pt idx="536">
                  <c:v>218.68365103473542</c:v>
                </c:pt>
                <c:pt idx="537">
                  <c:v>218.71247976153504</c:v>
                </c:pt>
                <c:pt idx="538">
                  <c:v>218.70452096624504</c:v>
                </c:pt>
                <c:pt idx="539">
                  <c:v>218.68889826892757</c:v>
                </c:pt>
                <c:pt idx="540">
                  <c:v>218.71794539245337</c:v>
                </c:pt>
                <c:pt idx="541">
                  <c:v>218.75804907695107</c:v>
                </c:pt>
                <c:pt idx="542">
                  <c:v>218.8614403674288</c:v>
                </c:pt>
                <c:pt idx="543">
                  <c:v>218.97137503548944</c:v>
                </c:pt>
                <c:pt idx="544">
                  <c:v>219.08174632392425</c:v>
                </c:pt>
                <c:pt idx="545">
                  <c:v>219.30957518814452</c:v>
                </c:pt>
                <c:pt idx="546">
                  <c:v>219.55819045346246</c:v>
                </c:pt>
                <c:pt idx="547">
                  <c:v>219.75127236719175</c:v>
                </c:pt>
                <c:pt idx="548">
                  <c:v>219.95234313680447</c:v>
                </c:pt>
                <c:pt idx="549">
                  <c:v>220.19736975703708</c:v>
                </c:pt>
                <c:pt idx="550">
                  <c:v>220.49979798652262</c:v>
                </c:pt>
                <c:pt idx="551">
                  <c:v>220.7474028492276</c:v>
                </c:pt>
                <c:pt idx="552">
                  <c:v>221.01331836247525</c:v>
                </c:pt>
                <c:pt idx="553">
                  <c:v>221.17002455532753</c:v>
                </c:pt>
                <c:pt idx="554">
                  <c:v>221.30617020415784</c:v>
                </c:pt>
                <c:pt idx="555">
                  <c:v>221.31986957835991</c:v>
                </c:pt>
                <c:pt idx="556">
                  <c:v>221.29424966615389</c:v>
                </c:pt>
                <c:pt idx="557">
                  <c:v>221.3170380658562</c:v>
                </c:pt>
                <c:pt idx="558">
                  <c:v>221.38634164255819</c:v>
                </c:pt>
                <c:pt idx="559">
                  <c:v>221.38528028988105</c:v>
                </c:pt>
                <c:pt idx="560">
                  <c:v>221.32626066072308</c:v>
                </c:pt>
                <c:pt idx="561">
                  <c:v>221.31716308707121</c:v>
                </c:pt>
                <c:pt idx="562">
                  <c:v>221.34125324124142</c:v>
                </c:pt>
                <c:pt idx="563">
                  <c:v>221.4074773756999</c:v>
                </c:pt>
                <c:pt idx="564">
                  <c:v>221.50422483508706</c:v>
                </c:pt>
                <c:pt idx="565">
                  <c:v>221.56933720689563</c:v>
                </c:pt>
                <c:pt idx="566">
                  <c:v>221.73301672463688</c:v>
                </c:pt>
                <c:pt idx="567">
                  <c:v>221.85546069258922</c:v>
                </c:pt>
                <c:pt idx="568">
                  <c:v>221.89486236445126</c:v>
                </c:pt>
                <c:pt idx="569">
                  <c:v>221.95387888344018</c:v>
                </c:pt>
                <c:pt idx="570">
                  <c:v>222.03602009239111</c:v>
                </c:pt>
                <c:pt idx="571">
                  <c:v>222.08332167438923</c:v>
                </c:pt>
                <c:pt idx="572">
                  <c:v>222.11598142240368</c:v>
                </c:pt>
                <c:pt idx="573">
                  <c:v>222.05156973747211</c:v>
                </c:pt>
                <c:pt idx="574">
                  <c:v>221.9089745313498</c:v>
                </c:pt>
                <c:pt idx="575">
                  <c:v>221.71239411705295</c:v>
                </c:pt>
                <c:pt idx="576">
                  <c:v>221.43353694789025</c:v>
                </c:pt>
                <c:pt idx="577">
                  <c:v>221.16991506650629</c:v>
                </c:pt>
                <c:pt idx="578">
                  <c:v>220.87783852717814</c:v>
                </c:pt>
                <c:pt idx="579">
                  <c:v>220.63745123319796</c:v>
                </c:pt>
                <c:pt idx="580">
                  <c:v>220.38664157942864</c:v>
                </c:pt>
                <c:pt idx="581">
                  <c:v>220.14516612365742</c:v>
                </c:pt>
                <c:pt idx="582">
                  <c:v>219.95129523277552</c:v>
                </c:pt>
                <c:pt idx="583">
                  <c:v>219.682049004047</c:v>
                </c:pt>
                <c:pt idx="584">
                  <c:v>219.4211806798107</c:v>
                </c:pt>
                <c:pt idx="585">
                  <c:v>219.18582643391798</c:v>
                </c:pt>
                <c:pt idx="586">
                  <c:v>219.04418800572506</c:v>
                </c:pt>
                <c:pt idx="587">
                  <c:v>218.98535016835078</c:v>
                </c:pt>
                <c:pt idx="588">
                  <c:v>219.01460438949897</c:v>
                </c:pt>
                <c:pt idx="589">
                  <c:v>219.04465482510051</c:v>
                </c:pt>
                <c:pt idx="590">
                  <c:v>219.04304790214647</c:v>
                </c:pt>
                <c:pt idx="591">
                  <c:v>219.02704846396986</c:v>
                </c:pt>
                <c:pt idx="592">
                  <c:v>218.95236595457433</c:v>
                </c:pt>
                <c:pt idx="593">
                  <c:v>218.83445174229212</c:v>
                </c:pt>
                <c:pt idx="594">
                  <c:v>218.8049825088292</c:v>
                </c:pt>
                <c:pt idx="595">
                  <c:v>218.78665049649419</c:v>
                </c:pt>
                <c:pt idx="596">
                  <c:v>218.80202367401881</c:v>
                </c:pt>
                <c:pt idx="597">
                  <c:v>218.7076287106556</c:v>
                </c:pt>
                <c:pt idx="598">
                  <c:v>218.69744444691483</c:v>
                </c:pt>
                <c:pt idx="599">
                  <c:v>218.59921619151598</c:v>
                </c:pt>
                <c:pt idx="600">
                  <c:v>218.65037469031429</c:v>
                </c:pt>
                <c:pt idx="601">
                  <c:v>218.71803974295148</c:v>
                </c:pt>
                <c:pt idx="602">
                  <c:v>218.82107163774145</c:v>
                </c:pt>
                <c:pt idx="603">
                  <c:v>218.91770310137892</c:v>
                </c:pt>
                <c:pt idx="604">
                  <c:v>219.16271338692317</c:v>
                </c:pt>
                <c:pt idx="605">
                  <c:v>219.35679712234031</c:v>
                </c:pt>
                <c:pt idx="606">
                  <c:v>219.56225793698127</c:v>
                </c:pt>
                <c:pt idx="607">
                  <c:v>219.68500936571897</c:v>
                </c:pt>
                <c:pt idx="608">
                  <c:v>219.94012003343732</c:v>
                </c:pt>
                <c:pt idx="609">
                  <c:v>220.15112724611376</c:v>
                </c:pt>
                <c:pt idx="610">
                  <c:v>220.35110952576744</c:v>
                </c:pt>
                <c:pt idx="611">
                  <c:v>220.41922752569275</c:v>
                </c:pt>
                <c:pt idx="612">
                  <c:v>220.52408040513657</c:v>
                </c:pt>
                <c:pt idx="613">
                  <c:v>220.59087671530062</c:v>
                </c:pt>
                <c:pt idx="614">
                  <c:v>220.80008892124567</c:v>
                </c:pt>
                <c:pt idx="615">
                  <c:v>221.00816436171874</c:v>
                </c:pt>
                <c:pt idx="616">
                  <c:v>221.14365420560179</c:v>
                </c:pt>
                <c:pt idx="617">
                  <c:v>221.279753862414</c:v>
                </c:pt>
                <c:pt idx="618">
                  <c:v>221.55669712754647</c:v>
                </c:pt>
                <c:pt idx="619">
                  <c:v>221.77273866132637</c:v>
                </c:pt>
                <c:pt idx="620">
                  <c:v>221.94491519852917</c:v>
                </c:pt>
                <c:pt idx="621">
                  <c:v>222.1110337126961</c:v>
                </c:pt>
                <c:pt idx="622">
                  <c:v>222.26232134456771</c:v>
                </c:pt>
                <c:pt idx="623">
                  <c:v>222.37170510524913</c:v>
                </c:pt>
                <c:pt idx="624">
                  <c:v>222.55544732503873</c:v>
                </c:pt>
                <c:pt idx="625">
                  <c:v>222.63422952618097</c:v>
                </c:pt>
                <c:pt idx="626">
                  <c:v>222.59736608030269</c:v>
                </c:pt>
                <c:pt idx="627">
                  <c:v>222.57925674568065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87840"/>
        <c:axId val="125590144"/>
      </c:scatterChart>
      <c:valAx>
        <c:axId val="125587840"/>
        <c:scaling>
          <c:orientation val="minMax"/>
          <c:max val="275"/>
          <c:min val="2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5590144"/>
        <c:crosses val="autoZero"/>
        <c:crossBetween val="midCat"/>
        <c:majorUnit val="10"/>
        <c:minorUnit val="5"/>
      </c:valAx>
      <c:valAx>
        <c:axId val="12559014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558784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B050"/>
                </a:solidFill>
              </a:defRPr>
            </a:pPr>
            <a:r>
              <a:rPr lang="en-US" sz="900">
                <a:solidFill>
                  <a:srgbClr val="00B050"/>
                </a:solidFill>
              </a:rPr>
              <a:t>Eq. (A40)</a:t>
            </a:r>
          </a:p>
        </c:rich>
      </c:tx>
      <c:layout>
        <c:manualLayout>
          <c:xMode val="edge"/>
          <c:yMode val="edge"/>
          <c:x val="0.32131150793650792"/>
          <c:y val="0.70051587301587304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(A40)</c:v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2.6396519549183344</c:v>
                </c:pt>
                <c:pt idx="1">
                  <c:v>1.8148986115176136</c:v>
                </c:pt>
                <c:pt idx="2">
                  <c:v>1.4789514010856597</c:v>
                </c:pt>
                <c:pt idx="3">
                  <c:v>1.3175726172767332</c:v>
                </c:pt>
                <c:pt idx="4">
                  <c:v>1.2275095537758389</c:v>
                </c:pt>
                <c:pt idx="5">
                  <c:v>1.2109432108497129</c:v>
                </c:pt>
                <c:pt idx="6">
                  <c:v>1.1483787291497527</c:v>
                </c:pt>
                <c:pt idx="7">
                  <c:v>1.1221592131450375</c:v>
                </c:pt>
                <c:pt idx="8">
                  <c:v>0.85072334270751004</c:v>
                </c:pt>
                <c:pt idx="9">
                  <c:v>0.82863703667086153</c:v>
                </c:pt>
                <c:pt idx="10">
                  <c:v>0.83681094427509961</c:v>
                </c:pt>
                <c:pt idx="11">
                  <c:v>0.84167416377245052</c:v>
                </c:pt>
                <c:pt idx="12">
                  <c:v>0.86061638592055167</c:v>
                </c:pt>
                <c:pt idx="13">
                  <c:v>0.86459891920949683</c:v>
                </c:pt>
                <c:pt idx="14">
                  <c:v>0.87984827363760831</c:v>
                </c:pt>
                <c:pt idx="15">
                  <c:v>0.89442734699963322</c:v>
                </c:pt>
                <c:pt idx="16">
                  <c:v>0.90124200721429693</c:v>
                </c:pt>
                <c:pt idx="17">
                  <c:v>0.8918688017132409</c:v>
                </c:pt>
                <c:pt idx="18">
                  <c:v>0.76226795543598991</c:v>
                </c:pt>
                <c:pt idx="19">
                  <c:v>0.77721550655496485</c:v>
                </c:pt>
                <c:pt idx="20">
                  <c:v>0.7801583137302226</c:v>
                </c:pt>
                <c:pt idx="21">
                  <c:v>0.7749488677241263</c:v>
                </c:pt>
                <c:pt idx="22">
                  <c:v>0.76574810814326444</c:v>
                </c:pt>
                <c:pt idx="23">
                  <c:v>0.76547574357015968</c:v>
                </c:pt>
                <c:pt idx="24">
                  <c:v>0.75357013697743447</c:v>
                </c:pt>
                <c:pt idx="25">
                  <c:v>0.73243988390333281</c:v>
                </c:pt>
                <c:pt idx="26">
                  <c:v>0.71612054133871827</c:v>
                </c:pt>
                <c:pt idx="27">
                  <c:v>0.6952637593753529</c:v>
                </c:pt>
                <c:pt idx="28">
                  <c:v>0.58913124928296834</c:v>
                </c:pt>
                <c:pt idx="29">
                  <c:v>0.57026824197363346</c:v>
                </c:pt>
                <c:pt idx="30">
                  <c:v>0.54921211126443337</c:v>
                </c:pt>
                <c:pt idx="31">
                  <c:v>0.53256041294441148</c:v>
                </c:pt>
                <c:pt idx="32">
                  <c:v>0.50921902423191723</c:v>
                </c:pt>
                <c:pt idx="33">
                  <c:v>0.48610276448754564</c:v>
                </c:pt>
                <c:pt idx="34">
                  <c:v>0.46002987298193615</c:v>
                </c:pt>
                <c:pt idx="35">
                  <c:v>0.43399304946907391</c:v>
                </c:pt>
                <c:pt idx="36">
                  <c:v>0.40953430770566052</c:v>
                </c:pt>
                <c:pt idx="37">
                  <c:v>0.38141007658946507</c:v>
                </c:pt>
                <c:pt idx="38">
                  <c:v>0.31927889807909104</c:v>
                </c:pt>
                <c:pt idx="39">
                  <c:v>0.2971852285291201</c:v>
                </c:pt>
                <c:pt idx="40">
                  <c:v>0.27638964391982435</c:v>
                </c:pt>
                <c:pt idx="41">
                  <c:v>0.25689928481249652</c:v>
                </c:pt>
                <c:pt idx="42">
                  <c:v>0.23804384591075528</c:v>
                </c:pt>
                <c:pt idx="43">
                  <c:v>0.22092385032713421</c:v>
                </c:pt>
                <c:pt idx="44">
                  <c:v>0.20526129694622033</c:v>
                </c:pt>
                <c:pt idx="45">
                  <c:v>0.19116408120096123</c:v>
                </c:pt>
                <c:pt idx="46">
                  <c:v>0.17818450521649767</c:v>
                </c:pt>
                <c:pt idx="47">
                  <c:v>0.16666511171350412</c:v>
                </c:pt>
                <c:pt idx="48">
                  <c:v>0.14339657413775517</c:v>
                </c:pt>
                <c:pt idx="49">
                  <c:v>0.13421499954613036</c:v>
                </c:pt>
                <c:pt idx="50">
                  <c:v>0.12588168045604733</c:v>
                </c:pt>
                <c:pt idx="51">
                  <c:v>0.11797456884024585</c:v>
                </c:pt>
                <c:pt idx="52">
                  <c:v>0.11097308054416438</c:v>
                </c:pt>
                <c:pt idx="53">
                  <c:v>0.10452839718267661</c:v>
                </c:pt>
                <c:pt idx="54">
                  <c:v>9.8893265141047459E-2</c:v>
                </c:pt>
                <c:pt idx="55">
                  <c:v>9.3784475012700069E-2</c:v>
                </c:pt>
                <c:pt idx="56">
                  <c:v>8.9087663639189421E-2</c:v>
                </c:pt>
                <c:pt idx="57">
                  <c:v>8.4735190614948261E-2</c:v>
                </c:pt>
                <c:pt idx="58">
                  <c:v>7.5284048760055511E-2</c:v>
                </c:pt>
                <c:pt idx="59">
                  <c:v>7.1835994260583541E-2</c:v>
                </c:pt>
                <c:pt idx="60">
                  <c:v>6.8589062677038445E-2</c:v>
                </c:pt>
                <c:pt idx="61">
                  <c:v>6.5685443985180572E-2</c:v>
                </c:pt>
                <c:pt idx="62">
                  <c:v>6.3022749217481869E-2</c:v>
                </c:pt>
                <c:pt idx="63">
                  <c:v>6.0630703111417515E-2</c:v>
                </c:pt>
                <c:pt idx="64">
                  <c:v>5.8295533355548726E-2</c:v>
                </c:pt>
                <c:pt idx="65">
                  <c:v>5.6160742959023846E-2</c:v>
                </c:pt>
                <c:pt idx="66">
                  <c:v>5.4282543422872725E-2</c:v>
                </c:pt>
                <c:pt idx="67">
                  <c:v>5.244288964377751E-2</c:v>
                </c:pt>
                <c:pt idx="68">
                  <c:v>4.7767928722286176E-2</c:v>
                </c:pt>
                <c:pt idx="69">
                  <c:v>4.6257458422671767E-2</c:v>
                </c:pt>
                <c:pt idx="70">
                  <c:v>4.4921238981278047E-2</c:v>
                </c:pt>
                <c:pt idx="71">
                  <c:v>4.3931499967433764E-2</c:v>
                </c:pt>
                <c:pt idx="72">
                  <c:v>4.3063127823206655E-2</c:v>
                </c:pt>
                <c:pt idx="73">
                  <c:v>4.2394464621990015E-2</c:v>
                </c:pt>
                <c:pt idx="74">
                  <c:v>4.1829747715469455E-2</c:v>
                </c:pt>
                <c:pt idx="75">
                  <c:v>4.1432221229883097E-2</c:v>
                </c:pt>
                <c:pt idx="76">
                  <c:v>4.1139699765804484E-2</c:v>
                </c:pt>
                <c:pt idx="77">
                  <c:v>4.0901900973326639E-2</c:v>
                </c:pt>
                <c:pt idx="78">
                  <c:v>3.8730834801667918E-2</c:v>
                </c:pt>
                <c:pt idx="79">
                  <c:v>3.8904820927020266E-2</c:v>
                </c:pt>
                <c:pt idx="80">
                  <c:v>3.9287967448484E-2</c:v>
                </c:pt>
                <c:pt idx="81">
                  <c:v>3.9657922643473426E-2</c:v>
                </c:pt>
                <c:pt idx="82">
                  <c:v>4.0082156374513733E-2</c:v>
                </c:pt>
                <c:pt idx="83">
                  <c:v>4.0698164862026036E-2</c:v>
                </c:pt>
                <c:pt idx="84">
                  <c:v>4.1279148668986153E-2</c:v>
                </c:pt>
                <c:pt idx="85">
                  <c:v>4.1966176729398626E-2</c:v>
                </c:pt>
                <c:pt idx="86">
                  <c:v>4.2724898316265386E-2</c:v>
                </c:pt>
                <c:pt idx="87">
                  <c:v>4.3680008156643399E-2</c:v>
                </c:pt>
                <c:pt idx="88">
                  <c:v>4.2598525667062938E-2</c:v>
                </c:pt>
                <c:pt idx="89">
                  <c:v>4.3590047777271337E-2</c:v>
                </c:pt>
                <c:pt idx="90">
                  <c:v>4.4585450138000846E-2</c:v>
                </c:pt>
                <c:pt idx="91">
                  <c:v>4.5609157811485751E-2</c:v>
                </c:pt>
                <c:pt idx="92">
                  <c:v>4.6732508117402344E-2</c:v>
                </c:pt>
                <c:pt idx="93">
                  <c:v>4.7877616378010121E-2</c:v>
                </c:pt>
                <c:pt idx="94">
                  <c:v>4.8965854750225593E-2</c:v>
                </c:pt>
                <c:pt idx="95">
                  <c:v>5.0091281698540664E-2</c:v>
                </c:pt>
                <c:pt idx="96">
                  <c:v>5.1344710322796243E-2</c:v>
                </c:pt>
                <c:pt idx="97">
                  <c:v>5.2593546325302977E-2</c:v>
                </c:pt>
                <c:pt idx="98">
                  <c:v>5.1515367216156079E-2</c:v>
                </c:pt>
                <c:pt idx="99">
                  <c:v>5.2747599490077728E-2</c:v>
                </c:pt>
                <c:pt idx="100">
                  <c:v>5.4080870651645713E-2</c:v>
                </c:pt>
                <c:pt idx="101">
                  <c:v>5.5532730556031355E-2</c:v>
                </c:pt>
                <c:pt idx="102">
                  <c:v>5.6902908873493543E-2</c:v>
                </c:pt>
                <c:pt idx="103">
                  <c:v>5.8358426953780976E-2</c:v>
                </c:pt>
                <c:pt idx="104">
                  <c:v>5.981555941041574E-2</c:v>
                </c:pt>
                <c:pt idx="105">
                  <c:v>6.1359634756112051E-2</c:v>
                </c:pt>
                <c:pt idx="106">
                  <c:v>6.2889744428224315E-2</c:v>
                </c:pt>
                <c:pt idx="107">
                  <c:v>6.4419195489723927E-2</c:v>
                </c:pt>
                <c:pt idx="108">
                  <c:v>6.3294705309702368E-2</c:v>
                </c:pt>
                <c:pt idx="109">
                  <c:v>6.4745522853082688E-2</c:v>
                </c:pt>
                <c:pt idx="110">
                  <c:v>6.621691156787067E-2</c:v>
                </c:pt>
                <c:pt idx="111">
                  <c:v>6.7636274453263104E-2</c:v>
                </c:pt>
                <c:pt idx="112">
                  <c:v>6.9148339778336981E-2</c:v>
                </c:pt>
                <c:pt idx="113">
                  <c:v>7.0730766791025093E-2</c:v>
                </c:pt>
                <c:pt idx="114">
                  <c:v>7.2293165897699574E-2</c:v>
                </c:pt>
                <c:pt idx="115">
                  <c:v>7.3947156354083401E-2</c:v>
                </c:pt>
                <c:pt idx="116">
                  <c:v>7.5572844360323785E-2</c:v>
                </c:pt>
                <c:pt idx="117">
                  <c:v>7.7313784621187542E-2</c:v>
                </c:pt>
                <c:pt idx="118">
                  <c:v>7.6151635274269963E-2</c:v>
                </c:pt>
                <c:pt idx="119">
                  <c:v>7.7886452444903817E-2</c:v>
                </c:pt>
                <c:pt idx="120">
                  <c:v>7.9731150407276269E-2</c:v>
                </c:pt>
                <c:pt idx="121">
                  <c:v>8.1543624357667724E-2</c:v>
                </c:pt>
                <c:pt idx="122">
                  <c:v>8.3596994610246889E-2</c:v>
                </c:pt>
                <c:pt idx="123">
                  <c:v>8.5649150038153737E-2</c:v>
                </c:pt>
                <c:pt idx="124">
                  <c:v>8.7585437436078398E-2</c:v>
                </c:pt>
                <c:pt idx="125">
                  <c:v>8.9554517846603801E-2</c:v>
                </c:pt>
                <c:pt idx="126">
                  <c:v>9.1404736730580957E-2</c:v>
                </c:pt>
                <c:pt idx="127">
                  <c:v>9.3439588726997383E-2</c:v>
                </c:pt>
                <c:pt idx="128">
                  <c:v>9.1795827933391666E-2</c:v>
                </c:pt>
                <c:pt idx="129">
                  <c:v>9.3531090547820411E-2</c:v>
                </c:pt>
                <c:pt idx="130">
                  <c:v>9.5213422602985293E-2</c:v>
                </c:pt>
                <c:pt idx="131">
                  <c:v>9.6901915113718082E-2</c:v>
                </c:pt>
                <c:pt idx="132">
                  <c:v>9.8654958237028509E-2</c:v>
                </c:pt>
                <c:pt idx="133">
                  <c:v>0.10022752049578428</c:v>
                </c:pt>
                <c:pt idx="134">
                  <c:v>0.10197277881698498</c:v>
                </c:pt>
                <c:pt idx="135">
                  <c:v>0.10365521197764464</c:v>
                </c:pt>
                <c:pt idx="136">
                  <c:v>0.10538750025353627</c:v>
                </c:pt>
                <c:pt idx="137">
                  <c:v>0.1072329816966853</c:v>
                </c:pt>
                <c:pt idx="138">
                  <c:v>0.10543709123196653</c:v>
                </c:pt>
                <c:pt idx="139">
                  <c:v>0.10727468671513897</c:v>
                </c:pt>
                <c:pt idx="140">
                  <c:v>0.10909018146913529</c:v>
                </c:pt>
                <c:pt idx="141">
                  <c:v>0.11077165640245056</c:v>
                </c:pt>
                <c:pt idx="142">
                  <c:v>0.11247990944366594</c:v>
                </c:pt>
                <c:pt idx="143">
                  <c:v>0.11396917161973379</c:v>
                </c:pt>
                <c:pt idx="144">
                  <c:v>0.11554514405607982</c:v>
                </c:pt>
                <c:pt idx="145">
                  <c:v>0.11702556855060414</c:v>
                </c:pt>
                <c:pt idx="146">
                  <c:v>0.11849882343006034</c:v>
                </c:pt>
                <c:pt idx="147">
                  <c:v>0.11991537373660502</c:v>
                </c:pt>
                <c:pt idx="148">
                  <c:v>0.11745588450698044</c:v>
                </c:pt>
                <c:pt idx="149">
                  <c:v>0.11908543913198555</c:v>
                </c:pt>
                <c:pt idx="150">
                  <c:v>0.12061701073552003</c:v>
                </c:pt>
                <c:pt idx="151">
                  <c:v>0.12226221178665489</c:v>
                </c:pt>
                <c:pt idx="152">
                  <c:v>0.12375857231009339</c:v>
                </c:pt>
                <c:pt idx="153">
                  <c:v>0.12536828376234432</c:v>
                </c:pt>
                <c:pt idx="154">
                  <c:v>0.12730547150593446</c:v>
                </c:pt>
                <c:pt idx="155">
                  <c:v>0.12912302085776314</c:v>
                </c:pt>
                <c:pt idx="156">
                  <c:v>0.13078619060867611</c:v>
                </c:pt>
                <c:pt idx="157">
                  <c:v>0.13234324287986537</c:v>
                </c:pt>
                <c:pt idx="158">
                  <c:v>0.13000442966209549</c:v>
                </c:pt>
                <c:pt idx="159">
                  <c:v>0.13188134352791114</c:v>
                </c:pt>
                <c:pt idx="160">
                  <c:v>0.13385632569346043</c:v>
                </c:pt>
                <c:pt idx="161">
                  <c:v>0.13550529269860012</c:v>
                </c:pt>
                <c:pt idx="162">
                  <c:v>0.13741396548743712</c:v>
                </c:pt>
                <c:pt idx="163">
                  <c:v>0.13927869469087611</c:v>
                </c:pt>
                <c:pt idx="164">
                  <c:v>0.14152407905820469</c:v>
                </c:pt>
                <c:pt idx="165">
                  <c:v>0.14374421154516207</c:v>
                </c:pt>
                <c:pt idx="166">
                  <c:v>0.14565186444842823</c:v>
                </c:pt>
                <c:pt idx="167">
                  <c:v>0.14773193146657507</c:v>
                </c:pt>
                <c:pt idx="168">
                  <c:v>0.14562996016965349</c:v>
                </c:pt>
                <c:pt idx="169">
                  <c:v>0.14783035704818223</c:v>
                </c:pt>
                <c:pt idx="170">
                  <c:v>0.14998276828019669</c:v>
                </c:pt>
                <c:pt idx="171">
                  <c:v>0.15209174463778297</c:v>
                </c:pt>
                <c:pt idx="172">
                  <c:v>0.15436025539367654</c:v>
                </c:pt>
                <c:pt idx="173">
                  <c:v>0.15688471227177506</c:v>
                </c:pt>
                <c:pt idx="174">
                  <c:v>0.15933602885465287</c:v>
                </c:pt>
                <c:pt idx="175">
                  <c:v>0.16217288900345481</c:v>
                </c:pt>
                <c:pt idx="176">
                  <c:v>0.1649785880519381</c:v>
                </c:pt>
                <c:pt idx="177">
                  <c:v>0.16798811897478058</c:v>
                </c:pt>
                <c:pt idx="178">
                  <c:v>0.1664513065696121</c:v>
                </c:pt>
                <c:pt idx="179">
                  <c:v>0.16919797440949502</c:v>
                </c:pt>
                <c:pt idx="180">
                  <c:v>0.17226839707065825</c:v>
                </c:pt>
                <c:pt idx="181">
                  <c:v>0.17485721789314654</c:v>
                </c:pt>
                <c:pt idx="182">
                  <c:v>0.17757451658783815</c:v>
                </c:pt>
                <c:pt idx="183">
                  <c:v>0.18007688272669098</c:v>
                </c:pt>
                <c:pt idx="184">
                  <c:v>0.1825389508918811</c:v>
                </c:pt>
                <c:pt idx="185">
                  <c:v>0.18488610969114083</c:v>
                </c:pt>
                <c:pt idx="186">
                  <c:v>0.18704172743129113</c:v>
                </c:pt>
                <c:pt idx="187">
                  <c:v>0.18924514000385254</c:v>
                </c:pt>
                <c:pt idx="188">
                  <c:v>0.18665519287502111</c:v>
                </c:pt>
                <c:pt idx="189">
                  <c:v>0.1886964969206546</c:v>
                </c:pt>
                <c:pt idx="190">
                  <c:v>0.19078954242470703</c:v>
                </c:pt>
                <c:pt idx="191">
                  <c:v>0.19307760469954541</c:v>
                </c:pt>
                <c:pt idx="192">
                  <c:v>0.19541635868996574</c:v>
                </c:pt>
                <c:pt idx="193">
                  <c:v>0.19770211687363065</c:v>
                </c:pt>
                <c:pt idx="194">
                  <c:v>0.2000029976310852</c:v>
                </c:pt>
                <c:pt idx="195">
                  <c:v>0.20269040005289038</c:v>
                </c:pt>
                <c:pt idx="196">
                  <c:v>0.20537697201294366</c:v>
                </c:pt>
                <c:pt idx="197">
                  <c:v>0.20789226458986074</c:v>
                </c:pt>
                <c:pt idx="198">
                  <c:v>0.20501907365023181</c:v>
                </c:pt>
                <c:pt idx="199">
                  <c:v>0.20725886912741651</c:v>
                </c:pt>
                <c:pt idx="200">
                  <c:v>0.20994169852041922</c:v>
                </c:pt>
                <c:pt idx="201">
                  <c:v>0.21227529122600955</c:v>
                </c:pt>
                <c:pt idx="202">
                  <c:v>0.21439714385620143</c:v>
                </c:pt>
                <c:pt idx="203">
                  <c:v>0.21647749106358999</c:v>
                </c:pt>
                <c:pt idx="204">
                  <c:v>0.21869837140180501</c:v>
                </c:pt>
                <c:pt idx="205">
                  <c:v>0.22109456071374312</c:v>
                </c:pt>
                <c:pt idx="206">
                  <c:v>0.22334351542695638</c:v>
                </c:pt>
                <c:pt idx="207">
                  <c:v>0.22549063967628422</c:v>
                </c:pt>
                <c:pt idx="208">
                  <c:v>0.22223350772922409</c:v>
                </c:pt>
                <c:pt idx="209">
                  <c:v>0.22458638121153049</c:v>
                </c:pt>
                <c:pt idx="210">
                  <c:v>0.22665719502585602</c:v>
                </c:pt>
                <c:pt idx="211">
                  <c:v>0.22858451316092437</c:v>
                </c:pt>
                <c:pt idx="212">
                  <c:v>0.23058175072991247</c:v>
                </c:pt>
                <c:pt idx="213">
                  <c:v>0.23234869525697827</c:v>
                </c:pt>
                <c:pt idx="214">
                  <c:v>0.23416420510916225</c:v>
                </c:pt>
                <c:pt idx="215">
                  <c:v>0.23594934375706147</c:v>
                </c:pt>
                <c:pt idx="216">
                  <c:v>0.23756394040482642</c:v>
                </c:pt>
                <c:pt idx="217">
                  <c:v>0.23901070299656491</c:v>
                </c:pt>
                <c:pt idx="218">
                  <c:v>0.23533401705617341</c:v>
                </c:pt>
                <c:pt idx="219">
                  <c:v>0.23688457816533079</c:v>
                </c:pt>
                <c:pt idx="220">
                  <c:v>0.23843755711083081</c:v>
                </c:pt>
                <c:pt idx="221">
                  <c:v>0.24009707786367895</c:v>
                </c:pt>
                <c:pt idx="222">
                  <c:v>0.24204559461719033</c:v>
                </c:pt>
                <c:pt idx="223">
                  <c:v>0.24409790093703043</c:v>
                </c:pt>
                <c:pt idx="224">
                  <c:v>0.24597340532558168</c:v>
                </c:pt>
                <c:pt idx="225">
                  <c:v>0.24802092918233773</c:v>
                </c:pt>
                <c:pt idx="226">
                  <c:v>0.25046916685705972</c:v>
                </c:pt>
                <c:pt idx="227">
                  <c:v>0.25318449030883872</c:v>
                </c:pt>
                <c:pt idx="228">
                  <c:v>0.25043229336771716</c:v>
                </c:pt>
                <c:pt idx="229">
                  <c:v>0.25253190263282121</c:v>
                </c:pt>
                <c:pt idx="230">
                  <c:v>0.25545661021830096</c:v>
                </c:pt>
                <c:pt idx="231">
                  <c:v>0.2581035468640212</c:v>
                </c:pt>
                <c:pt idx="232">
                  <c:v>0.26043262299520187</c:v>
                </c:pt>
                <c:pt idx="233">
                  <c:v>0.2625657867419014</c:v>
                </c:pt>
                <c:pt idx="234">
                  <c:v>0.26490532350541096</c:v>
                </c:pt>
                <c:pt idx="235">
                  <c:v>0.26735890866988332</c:v>
                </c:pt>
                <c:pt idx="236">
                  <c:v>0.26947614019205857</c:v>
                </c:pt>
                <c:pt idx="237">
                  <c:v>0.27147515934812949</c:v>
                </c:pt>
                <c:pt idx="238">
                  <c:v>0.2682044990298858</c:v>
                </c:pt>
                <c:pt idx="239">
                  <c:v>0.2705599314035233</c:v>
                </c:pt>
                <c:pt idx="240">
                  <c:v>0.27293489986127034</c:v>
                </c:pt>
                <c:pt idx="241">
                  <c:v>0.27519099582467388</c:v>
                </c:pt>
                <c:pt idx="242">
                  <c:v>0.27745883734842863</c:v>
                </c:pt>
                <c:pt idx="243">
                  <c:v>0.27966191214091146</c:v>
                </c:pt>
                <c:pt idx="244">
                  <c:v>0.2823761101707723</c:v>
                </c:pt>
                <c:pt idx="245">
                  <c:v>0.28514958382789901</c:v>
                </c:pt>
                <c:pt idx="246">
                  <c:v>0.28770927468564184</c:v>
                </c:pt>
                <c:pt idx="247">
                  <c:v>0.29047305143802854</c:v>
                </c:pt>
                <c:pt idx="248">
                  <c:v>0.28747432320837185</c:v>
                </c:pt>
                <c:pt idx="249">
                  <c:v>0.29042403643618481</c:v>
                </c:pt>
                <c:pt idx="250">
                  <c:v>0.29368303846639099</c:v>
                </c:pt>
                <c:pt idx="251">
                  <c:v>0.29607009275992963</c:v>
                </c:pt>
                <c:pt idx="252">
                  <c:v>0.29913608217593823</c:v>
                </c:pt>
                <c:pt idx="253">
                  <c:v>0.30184888502181101</c:v>
                </c:pt>
                <c:pt idx="254">
                  <c:v>0.30472082617798602</c:v>
                </c:pt>
                <c:pt idx="255">
                  <c:v>0.30757984892458334</c:v>
                </c:pt>
                <c:pt idx="256">
                  <c:v>0.31037747842833208</c:v>
                </c:pt>
                <c:pt idx="257">
                  <c:v>0.31342967934831473</c:v>
                </c:pt>
                <c:pt idx="258">
                  <c:v>0.31043295365427193</c:v>
                </c:pt>
                <c:pt idx="259">
                  <c:v>0.31356186250669016</c:v>
                </c:pt>
                <c:pt idx="260">
                  <c:v>0.31673718166057724</c:v>
                </c:pt>
                <c:pt idx="261">
                  <c:v>0.32004064990411779</c:v>
                </c:pt>
                <c:pt idx="262">
                  <c:v>0.32355327544767126</c:v>
                </c:pt>
                <c:pt idx="263">
                  <c:v>0.32720922782517381</c:v>
                </c:pt>
                <c:pt idx="264">
                  <c:v>0.33052047196493994</c:v>
                </c:pt>
                <c:pt idx="265">
                  <c:v>0.33365424287702794</c:v>
                </c:pt>
                <c:pt idx="266">
                  <c:v>0.33728092489144584</c:v>
                </c:pt>
                <c:pt idx="267">
                  <c:v>0.34076347415804514</c:v>
                </c:pt>
                <c:pt idx="268">
                  <c:v>0.33746518940201231</c:v>
                </c:pt>
                <c:pt idx="269">
                  <c:v>0.3403084492979177</c:v>
                </c:pt>
                <c:pt idx="270">
                  <c:v>0.34353790310370996</c:v>
                </c:pt>
                <c:pt idx="271">
                  <c:v>0.34689593014582698</c:v>
                </c:pt>
                <c:pt idx="272">
                  <c:v>0.35000263896540584</c:v>
                </c:pt>
                <c:pt idx="273">
                  <c:v>0.35317771379406571</c:v>
                </c:pt>
                <c:pt idx="274">
                  <c:v>0.35628004243512268</c:v>
                </c:pt>
                <c:pt idx="275">
                  <c:v>0.35893376538401101</c:v>
                </c:pt>
                <c:pt idx="276">
                  <c:v>0.3618897292208153</c:v>
                </c:pt>
                <c:pt idx="277">
                  <c:v>0.36411308913435864</c:v>
                </c:pt>
                <c:pt idx="278">
                  <c:v>0.35949255562894911</c:v>
                </c:pt>
                <c:pt idx="279">
                  <c:v>0.36178258731903995</c:v>
                </c:pt>
                <c:pt idx="280">
                  <c:v>0.36349147827381889</c:v>
                </c:pt>
                <c:pt idx="281">
                  <c:v>0.36548293520521258</c:v>
                </c:pt>
                <c:pt idx="282">
                  <c:v>0.36725083099182848</c:v>
                </c:pt>
                <c:pt idx="283">
                  <c:v>0.36974798782623697</c:v>
                </c:pt>
                <c:pt idx="284">
                  <c:v>0.37202017986425107</c:v>
                </c:pt>
                <c:pt idx="285">
                  <c:v>0.37432178558222362</c:v>
                </c:pt>
                <c:pt idx="286">
                  <c:v>0.37697437118676114</c:v>
                </c:pt>
                <c:pt idx="287">
                  <c:v>0.37952502389573983</c:v>
                </c:pt>
                <c:pt idx="288">
                  <c:v>0.37613858149771873</c:v>
                </c:pt>
                <c:pt idx="289">
                  <c:v>0.37930377908776586</c:v>
                </c:pt>
                <c:pt idx="290">
                  <c:v>0.38224997711903175</c:v>
                </c:pt>
                <c:pt idx="291">
                  <c:v>0.38526130440276246</c:v>
                </c:pt>
                <c:pt idx="292">
                  <c:v>0.38857969243772011</c:v>
                </c:pt>
                <c:pt idx="293">
                  <c:v>0.3919401118083084</c:v>
                </c:pt>
                <c:pt idx="294">
                  <c:v>0.39454841669848006</c:v>
                </c:pt>
                <c:pt idx="295">
                  <c:v>0.3979454204290217</c:v>
                </c:pt>
                <c:pt idx="296">
                  <c:v>0.40034962026176385</c:v>
                </c:pt>
                <c:pt idx="297">
                  <c:v>0.40330751264597131</c:v>
                </c:pt>
                <c:pt idx="298">
                  <c:v>0.39952263145058819</c:v>
                </c:pt>
                <c:pt idx="299">
                  <c:v>0.40272032003471531</c:v>
                </c:pt>
                <c:pt idx="300">
                  <c:v>0.40554907758401243</c:v>
                </c:pt>
                <c:pt idx="301">
                  <c:v>0.40821744358848833</c:v>
                </c:pt>
                <c:pt idx="302">
                  <c:v>0.41141756049892053</c:v>
                </c:pt>
                <c:pt idx="303">
                  <c:v>0.41527531178634358</c:v>
                </c:pt>
                <c:pt idx="304">
                  <c:v>0.41817115411887218</c:v>
                </c:pt>
                <c:pt idx="305">
                  <c:v>0.42148292889048589</c:v>
                </c:pt>
                <c:pt idx="306">
                  <c:v>0.42469562037952341</c:v>
                </c:pt>
                <c:pt idx="307">
                  <c:v>0.42820133232283947</c:v>
                </c:pt>
                <c:pt idx="308">
                  <c:v>0.42469440919064028</c:v>
                </c:pt>
                <c:pt idx="309">
                  <c:v>0.42746116250350924</c:v>
                </c:pt>
                <c:pt idx="310">
                  <c:v>0.43098242540564585</c:v>
                </c:pt>
                <c:pt idx="311">
                  <c:v>0.43389051352095281</c:v>
                </c:pt>
                <c:pt idx="312">
                  <c:v>0.43769140181511318</c:v>
                </c:pt>
                <c:pt idx="313">
                  <c:v>0.44105568074909046</c:v>
                </c:pt>
                <c:pt idx="314">
                  <c:v>0.44428881085858707</c:v>
                </c:pt>
                <c:pt idx="315">
                  <c:v>0.44803308713618101</c:v>
                </c:pt>
                <c:pt idx="316">
                  <c:v>0.45075895944778793</c:v>
                </c:pt>
                <c:pt idx="317">
                  <c:v>0.45457350130188551</c:v>
                </c:pt>
                <c:pt idx="318">
                  <c:v>0.45088340668688953</c:v>
                </c:pt>
                <c:pt idx="319">
                  <c:v>0.45373411870125407</c:v>
                </c:pt>
                <c:pt idx="320">
                  <c:v>0.45661754804524046</c:v>
                </c:pt>
                <c:pt idx="321">
                  <c:v>0.45975567188751948</c:v>
                </c:pt>
                <c:pt idx="322">
                  <c:v>0.4625472972583069</c:v>
                </c:pt>
                <c:pt idx="323">
                  <c:v>0.46461847587269811</c:v>
                </c:pt>
                <c:pt idx="324">
                  <c:v>0.46747973624250355</c:v>
                </c:pt>
                <c:pt idx="325">
                  <c:v>0.47013947159158009</c:v>
                </c:pt>
                <c:pt idx="326">
                  <c:v>0.47336673570804805</c:v>
                </c:pt>
                <c:pt idx="327">
                  <c:v>0.47574466321835779</c:v>
                </c:pt>
                <c:pt idx="328">
                  <c:v>0.47178034643801647</c:v>
                </c:pt>
                <c:pt idx="329">
                  <c:v>0.47519019849454508</c:v>
                </c:pt>
                <c:pt idx="330">
                  <c:v>0.47873018754939051</c:v>
                </c:pt>
                <c:pt idx="331">
                  <c:v>0.48221954417819612</c:v>
                </c:pt>
                <c:pt idx="332">
                  <c:v>0.48576645614673697</c:v>
                </c:pt>
                <c:pt idx="333">
                  <c:v>0.48957023368209285</c:v>
                </c:pt>
                <c:pt idx="334">
                  <c:v>0.49290842846745114</c:v>
                </c:pt>
                <c:pt idx="335">
                  <c:v>0.49592908744059283</c:v>
                </c:pt>
                <c:pt idx="336">
                  <c:v>0.49907949735727081</c:v>
                </c:pt>
                <c:pt idx="337">
                  <c:v>0.50174218862233833</c:v>
                </c:pt>
                <c:pt idx="338">
                  <c:v>0.49751191771725894</c:v>
                </c:pt>
                <c:pt idx="339">
                  <c:v>0.50194420933157846</c:v>
                </c:pt>
                <c:pt idx="340">
                  <c:v>0.506517914611751</c:v>
                </c:pt>
                <c:pt idx="341">
                  <c:v>0.51084363639932251</c:v>
                </c:pt>
                <c:pt idx="342">
                  <c:v>0.51543960867426886</c:v>
                </c:pt>
                <c:pt idx="343">
                  <c:v>0.52023038970558066</c:v>
                </c:pt>
                <c:pt idx="344">
                  <c:v>0.52408428757383518</c:v>
                </c:pt>
                <c:pt idx="345">
                  <c:v>0.52855977737579463</c:v>
                </c:pt>
                <c:pt idx="346">
                  <c:v>0.53237029268001435</c:v>
                </c:pt>
                <c:pt idx="347">
                  <c:v>0.53665612213044145</c:v>
                </c:pt>
                <c:pt idx="348">
                  <c:v>0.53245451290998624</c:v>
                </c:pt>
                <c:pt idx="349">
                  <c:v>0.53671508581122152</c:v>
                </c:pt>
                <c:pt idx="350">
                  <c:v>0.54095545911111109</c:v>
                </c:pt>
                <c:pt idx="351">
                  <c:v>0.54544940016694043</c:v>
                </c:pt>
                <c:pt idx="352">
                  <c:v>0.54929151803686604</c:v>
                </c:pt>
                <c:pt idx="353">
                  <c:v>0.55333689699273803</c:v>
                </c:pt>
                <c:pt idx="354">
                  <c:v>0.55687044528125429</c:v>
                </c:pt>
                <c:pt idx="355">
                  <c:v>0.55913322421193723</c:v>
                </c:pt>
                <c:pt idx="356">
                  <c:v>0.56285063450715966</c:v>
                </c:pt>
                <c:pt idx="357">
                  <c:v>0.56543640791241778</c:v>
                </c:pt>
                <c:pt idx="358">
                  <c:v>0.55997134210391153</c:v>
                </c:pt>
                <c:pt idx="359">
                  <c:v>0.56322587210003316</c:v>
                </c:pt>
                <c:pt idx="360">
                  <c:v>0.56625612165511652</c:v>
                </c:pt>
                <c:pt idx="361">
                  <c:v>0.5692193287432471</c:v>
                </c:pt>
                <c:pt idx="362">
                  <c:v>0.57266211901957376</c:v>
                </c:pt>
                <c:pt idx="363">
                  <c:v>0.57518290311868803</c:v>
                </c:pt>
                <c:pt idx="364">
                  <c:v>0.57943467191281017</c:v>
                </c:pt>
                <c:pt idx="365">
                  <c:v>0.58239994967256414</c:v>
                </c:pt>
                <c:pt idx="366">
                  <c:v>0.58532605762085099</c:v>
                </c:pt>
                <c:pt idx="367">
                  <c:v>0.58907233972943829</c:v>
                </c:pt>
                <c:pt idx="368">
                  <c:v>0.58353812447458353</c:v>
                </c:pt>
                <c:pt idx="369">
                  <c:v>0.58662501523946031</c:v>
                </c:pt>
                <c:pt idx="370">
                  <c:v>0.59035121999448859</c:v>
                </c:pt>
                <c:pt idx="371">
                  <c:v>0.59399824039784144</c:v>
                </c:pt>
                <c:pt idx="372">
                  <c:v>0.59759643234850124</c:v>
                </c:pt>
                <c:pt idx="373">
                  <c:v>0.60064808178395901</c:v>
                </c:pt>
                <c:pt idx="374">
                  <c:v>0.60397431169902505</c:v>
                </c:pt>
                <c:pt idx="375">
                  <c:v>0.6072073341466776</c:v>
                </c:pt>
                <c:pt idx="376">
                  <c:v>0.61069626520588105</c:v>
                </c:pt>
                <c:pt idx="377">
                  <c:v>0.61285406349089233</c:v>
                </c:pt>
                <c:pt idx="378">
                  <c:v>0.60801448694798588</c:v>
                </c:pt>
                <c:pt idx="379">
                  <c:v>0.61078568522410759</c:v>
                </c:pt>
                <c:pt idx="380">
                  <c:v>0.61394425865085567</c:v>
                </c:pt>
                <c:pt idx="381">
                  <c:v>0.61747327031476684</c:v>
                </c:pt>
                <c:pt idx="382">
                  <c:v>0.62150348911321163</c:v>
                </c:pt>
                <c:pt idx="383">
                  <c:v>0.62550412227951646</c:v>
                </c:pt>
                <c:pt idx="384">
                  <c:v>0.62968146666443736</c:v>
                </c:pt>
                <c:pt idx="385">
                  <c:v>0.63211581942119466</c:v>
                </c:pt>
                <c:pt idx="386">
                  <c:v>0.63569309118852668</c:v>
                </c:pt>
                <c:pt idx="387">
                  <c:v>0.63858736039478414</c:v>
                </c:pt>
                <c:pt idx="388">
                  <c:v>0.63320052719781572</c:v>
                </c:pt>
                <c:pt idx="389">
                  <c:v>0.6360677356055966</c:v>
                </c:pt>
                <c:pt idx="390">
                  <c:v>0.63879636051082012</c:v>
                </c:pt>
                <c:pt idx="391">
                  <c:v>0.6413316917632077</c:v>
                </c:pt>
                <c:pt idx="392">
                  <c:v>0.64392846239135049</c:v>
                </c:pt>
                <c:pt idx="393">
                  <c:v>0.64754970957480351</c:v>
                </c:pt>
                <c:pt idx="394">
                  <c:v>0.65118516596591858</c:v>
                </c:pt>
                <c:pt idx="395">
                  <c:v>0.65502829526836726</c:v>
                </c:pt>
                <c:pt idx="396">
                  <c:v>0.65911849812354972</c:v>
                </c:pt>
                <c:pt idx="397">
                  <c:v>0.66366638515760157</c:v>
                </c:pt>
                <c:pt idx="398">
                  <c:v>0.65914212508415826</c:v>
                </c:pt>
                <c:pt idx="399">
                  <c:v>0.66326443759106202</c:v>
                </c:pt>
                <c:pt idx="400">
                  <c:v>0.66792943591695086</c:v>
                </c:pt>
                <c:pt idx="401">
                  <c:v>0.67175027364718543</c:v>
                </c:pt>
                <c:pt idx="402">
                  <c:v>0.67611714073741913</c:v>
                </c:pt>
                <c:pt idx="403">
                  <c:v>0.68034369422708207</c:v>
                </c:pt>
                <c:pt idx="404">
                  <c:v>0.68478472971230575</c:v>
                </c:pt>
                <c:pt idx="405">
                  <c:v>0.68812165318978358</c:v>
                </c:pt>
                <c:pt idx="406">
                  <c:v>0.69263744678019934</c:v>
                </c:pt>
                <c:pt idx="407">
                  <c:v>0.69680350648766154</c:v>
                </c:pt>
                <c:pt idx="408">
                  <c:v>0.69149521585628926</c:v>
                </c:pt>
                <c:pt idx="409">
                  <c:v>0.69501315129457242</c:v>
                </c:pt>
                <c:pt idx="410">
                  <c:v>0.6978461044533768</c:v>
                </c:pt>
                <c:pt idx="411">
                  <c:v>0.70183600610149721</c:v>
                </c:pt>
                <c:pt idx="412">
                  <c:v>0.70626880149993443</c:v>
                </c:pt>
                <c:pt idx="413">
                  <c:v>0.70913588180430276</c:v>
                </c:pt>
                <c:pt idx="414">
                  <c:v>0.71450701967369845</c:v>
                </c:pt>
                <c:pt idx="415">
                  <c:v>0.71845612954035198</c:v>
                </c:pt>
                <c:pt idx="416">
                  <c:v>0.72323873473704958</c:v>
                </c:pt>
                <c:pt idx="417">
                  <c:v>0.7259872199621149</c:v>
                </c:pt>
                <c:pt idx="418">
                  <c:v>0.72067345446548114</c:v>
                </c:pt>
                <c:pt idx="419">
                  <c:v>0.72214610170579585</c:v>
                </c:pt>
                <c:pt idx="420">
                  <c:v>0.72575888753211348</c:v>
                </c:pt>
                <c:pt idx="421">
                  <c:v>0.72884479251173262</c:v>
                </c:pt>
                <c:pt idx="422">
                  <c:v>0.73265373040806836</c:v>
                </c:pt>
                <c:pt idx="423">
                  <c:v>0.73596707082696855</c:v>
                </c:pt>
                <c:pt idx="424">
                  <c:v>0.73968155006376002</c:v>
                </c:pt>
                <c:pt idx="425">
                  <c:v>0.74396622763095999</c:v>
                </c:pt>
                <c:pt idx="426">
                  <c:v>0.74725652327087877</c:v>
                </c:pt>
                <c:pt idx="427">
                  <c:v>0.75145911846303248</c:v>
                </c:pt>
                <c:pt idx="428">
                  <c:v>0.74731364411273826</c:v>
                </c:pt>
                <c:pt idx="429">
                  <c:v>0.75031249871729278</c:v>
                </c:pt>
                <c:pt idx="430">
                  <c:v>0.75431133114164384</c:v>
                </c:pt>
                <c:pt idx="431">
                  <c:v>0.7575265999965145</c:v>
                </c:pt>
                <c:pt idx="432">
                  <c:v>0.7624280035126868</c:v>
                </c:pt>
                <c:pt idx="433">
                  <c:v>0.76727892897068384</c:v>
                </c:pt>
                <c:pt idx="434">
                  <c:v>0.77126841696869153</c:v>
                </c:pt>
                <c:pt idx="435">
                  <c:v>0.77628798859522963</c:v>
                </c:pt>
                <c:pt idx="436">
                  <c:v>0.78197624940011745</c:v>
                </c:pt>
                <c:pt idx="437">
                  <c:v>0.78524891489418169</c:v>
                </c:pt>
                <c:pt idx="438">
                  <c:v>0.77969684066603762</c:v>
                </c:pt>
                <c:pt idx="439">
                  <c:v>0.78391266260042147</c:v>
                </c:pt>
                <c:pt idx="440">
                  <c:v>0.78898515781256506</c:v>
                </c:pt>
                <c:pt idx="441">
                  <c:v>0.79357836071298005</c:v>
                </c:pt>
                <c:pt idx="442">
                  <c:v>0.79674672164369853</c:v>
                </c:pt>
                <c:pt idx="443">
                  <c:v>0.80141627837526863</c:v>
                </c:pt>
                <c:pt idx="444">
                  <c:v>0.80515928073190768</c:v>
                </c:pt>
                <c:pt idx="445">
                  <c:v>0.80947615489837588</c:v>
                </c:pt>
                <c:pt idx="446">
                  <c:v>0.81596370771073268</c:v>
                </c:pt>
                <c:pt idx="447">
                  <c:v>0.8208637080217851</c:v>
                </c:pt>
                <c:pt idx="448">
                  <c:v>0.81579448686229705</c:v>
                </c:pt>
                <c:pt idx="449">
                  <c:v>0.82041767475361471</c:v>
                </c:pt>
                <c:pt idx="450">
                  <c:v>0.82646021140174464</c:v>
                </c:pt>
                <c:pt idx="451">
                  <c:v>0.83251099985604748</c:v>
                </c:pt>
                <c:pt idx="452">
                  <c:v>0.83821149449161336</c:v>
                </c:pt>
                <c:pt idx="453">
                  <c:v>0.84448238481069138</c:v>
                </c:pt>
                <c:pt idx="454">
                  <c:v>0.84837874045522255</c:v>
                </c:pt>
                <c:pt idx="455">
                  <c:v>0.85243310263352712</c:v>
                </c:pt>
                <c:pt idx="456">
                  <c:v>0.85512151988001806</c:v>
                </c:pt>
                <c:pt idx="457">
                  <c:v>0.85853175521358704</c:v>
                </c:pt>
                <c:pt idx="458">
                  <c:v>0.85210979251346042</c:v>
                </c:pt>
                <c:pt idx="459">
                  <c:v>0.85695760005480059</c:v>
                </c:pt>
                <c:pt idx="460">
                  <c:v>0.86025139186451649</c:v>
                </c:pt>
                <c:pt idx="461">
                  <c:v>0.86317540820619365</c:v>
                </c:pt>
                <c:pt idx="462">
                  <c:v>0.86810257530433077</c:v>
                </c:pt>
                <c:pt idx="463">
                  <c:v>0.87305108810223808</c:v>
                </c:pt>
                <c:pt idx="464">
                  <c:v>0.87657419771568412</c:v>
                </c:pt>
                <c:pt idx="465">
                  <c:v>0.88098438288042746</c:v>
                </c:pt>
                <c:pt idx="466">
                  <c:v>0.88544738789127742</c:v>
                </c:pt>
                <c:pt idx="467">
                  <c:v>0.88917932732070615</c:v>
                </c:pt>
                <c:pt idx="468">
                  <c:v>0.88331333812545521</c:v>
                </c:pt>
                <c:pt idx="469">
                  <c:v>0.88707215947749407</c:v>
                </c:pt>
                <c:pt idx="470">
                  <c:v>0.89080221886835542</c:v>
                </c:pt>
                <c:pt idx="471">
                  <c:v>0.89289849519406961</c:v>
                </c:pt>
                <c:pt idx="472">
                  <c:v>0.89161783691255603</c:v>
                </c:pt>
                <c:pt idx="473">
                  <c:v>0.8953475120041704</c:v>
                </c:pt>
                <c:pt idx="474">
                  <c:v>0.89899356712541545</c:v>
                </c:pt>
                <c:pt idx="475">
                  <c:v>0.90268104195272025</c:v>
                </c:pt>
                <c:pt idx="476">
                  <c:v>0.90851268693153353</c:v>
                </c:pt>
                <c:pt idx="477">
                  <c:v>0.91156146355265832</c:v>
                </c:pt>
                <c:pt idx="478">
                  <c:v>0.90575278143410165</c:v>
                </c:pt>
                <c:pt idx="479">
                  <c:v>0.9131476353711836</c:v>
                </c:pt>
                <c:pt idx="480">
                  <c:v>0.9164622584930221</c:v>
                </c:pt>
                <c:pt idx="481">
                  <c:v>0.92110839364057751</c:v>
                </c:pt>
                <c:pt idx="482">
                  <c:v>0.92665763348976016</c:v>
                </c:pt>
                <c:pt idx="483">
                  <c:v>0.93008024683295121</c:v>
                </c:pt>
                <c:pt idx="484">
                  <c:v>0.93128040297948456</c:v>
                </c:pt>
                <c:pt idx="485">
                  <c:v>0.93364816186593835</c:v>
                </c:pt>
                <c:pt idx="486">
                  <c:v>0.9373555918720875</c:v>
                </c:pt>
                <c:pt idx="487">
                  <c:v>0.94104590318605319</c:v>
                </c:pt>
                <c:pt idx="488">
                  <c:v>0.93558321007407619</c:v>
                </c:pt>
                <c:pt idx="489">
                  <c:v>0.93979049725318708</c:v>
                </c:pt>
                <c:pt idx="490">
                  <c:v>0.94259153588010114</c:v>
                </c:pt>
                <c:pt idx="491">
                  <c:v>0.94475857695767618</c:v>
                </c:pt>
                <c:pt idx="492">
                  <c:v>0.94839486809033602</c:v>
                </c:pt>
                <c:pt idx="493">
                  <c:v>0.95251730058360817</c:v>
                </c:pt>
                <c:pt idx="494">
                  <c:v>0.95543219476834629</c:v>
                </c:pt>
                <c:pt idx="495">
                  <c:v>0.95854404854516151</c:v>
                </c:pt>
                <c:pt idx="496">
                  <c:v>0.96024704966297125</c:v>
                </c:pt>
                <c:pt idx="497">
                  <c:v>0.96419795816735088</c:v>
                </c:pt>
                <c:pt idx="498">
                  <c:v>0.95647377680191203</c:v>
                </c:pt>
                <c:pt idx="499">
                  <c:v>0.95798820765607096</c:v>
                </c:pt>
                <c:pt idx="500">
                  <c:v>0.96044749263068752</c:v>
                </c:pt>
                <c:pt idx="501">
                  <c:v>0.96327812804005097</c:v>
                </c:pt>
                <c:pt idx="502">
                  <c:v>0.96816863888805671</c:v>
                </c:pt>
                <c:pt idx="503">
                  <c:v>0.97134804673605579</c:v>
                </c:pt>
                <c:pt idx="504">
                  <c:v>0.97740622766908436</c:v>
                </c:pt>
                <c:pt idx="505">
                  <c:v>0.98090114203069145</c:v>
                </c:pt>
                <c:pt idx="506">
                  <c:v>0.9831930499344872</c:v>
                </c:pt>
                <c:pt idx="507">
                  <c:v>0.98898586425504253</c:v>
                </c:pt>
                <c:pt idx="508">
                  <c:v>0.98252513232268435</c:v>
                </c:pt>
                <c:pt idx="509">
                  <c:v>0.9873313755221288</c:v>
                </c:pt>
                <c:pt idx="510">
                  <c:v>0.99212337382938731</c:v>
                </c:pt>
                <c:pt idx="511">
                  <c:v>0.99353588969659601</c:v>
                </c:pt>
                <c:pt idx="512">
                  <c:v>0.99948583406898506</c:v>
                </c:pt>
                <c:pt idx="513">
                  <c:v>1.0029782113220906</c:v>
                </c:pt>
                <c:pt idx="514">
                  <c:v>1.0061634953882244</c:v>
                </c:pt>
                <c:pt idx="515">
                  <c:v>1.0122492727435848</c:v>
                </c:pt>
                <c:pt idx="516">
                  <c:v>1.0161203637056477</c:v>
                </c:pt>
                <c:pt idx="517">
                  <c:v>1.0215969202416193</c:v>
                </c:pt>
                <c:pt idx="518">
                  <c:v>1.0131017979383017</c:v>
                </c:pt>
                <c:pt idx="519">
                  <c:v>1.0159643527935929</c:v>
                </c:pt>
                <c:pt idx="520">
                  <c:v>1.020947731169646</c:v>
                </c:pt>
                <c:pt idx="521">
                  <c:v>1.0228858459017587</c:v>
                </c:pt>
                <c:pt idx="522">
                  <c:v>1.0266270234364143</c:v>
                </c:pt>
                <c:pt idx="523">
                  <c:v>1.030670575525928</c:v>
                </c:pt>
                <c:pt idx="524">
                  <c:v>1.0347461642577906</c:v>
                </c:pt>
                <c:pt idx="525">
                  <c:v>1.0371139262727025</c:v>
                </c:pt>
                <c:pt idx="526">
                  <c:v>1.0402110617659868</c:v>
                </c:pt>
                <c:pt idx="527">
                  <c:v>1.0456292700401217</c:v>
                </c:pt>
                <c:pt idx="528">
                  <c:v>1.0393665756255901</c:v>
                </c:pt>
                <c:pt idx="529">
                  <c:v>1.043214308917815</c:v>
                </c:pt>
                <c:pt idx="530">
                  <c:v>1.0475789726704108</c:v>
                </c:pt>
                <c:pt idx="531">
                  <c:v>1.049130458983226</c:v>
                </c:pt>
                <c:pt idx="532">
                  <c:v>1.0516477737902323</c:v>
                </c:pt>
                <c:pt idx="533">
                  <c:v>1.0563165460226869</c:v>
                </c:pt>
                <c:pt idx="534">
                  <c:v>1.0583633823299352</c:v>
                </c:pt>
                <c:pt idx="535">
                  <c:v>1.0636408097778969</c:v>
                </c:pt>
                <c:pt idx="536">
                  <c:v>1.0681230254349765</c:v>
                </c:pt>
                <c:pt idx="537">
                  <c:v>1.0704320353255321</c:v>
                </c:pt>
                <c:pt idx="538">
                  <c:v>1.0635424427605393</c:v>
                </c:pt>
                <c:pt idx="539">
                  <c:v>1.0707164376521323</c:v>
                </c:pt>
                <c:pt idx="540">
                  <c:v>1.0760075755113259</c:v>
                </c:pt>
                <c:pt idx="541">
                  <c:v>1.0804577384478615</c:v>
                </c:pt>
                <c:pt idx="542">
                  <c:v>1.0835387551106743</c:v>
                </c:pt>
                <c:pt idx="543">
                  <c:v>1.0878321652812</c:v>
                </c:pt>
                <c:pt idx="544">
                  <c:v>1.093137170867966</c:v>
                </c:pt>
                <c:pt idx="545">
                  <c:v>1.0926645883258106</c:v>
                </c:pt>
                <c:pt idx="546">
                  <c:v>1.097538646464238</c:v>
                </c:pt>
                <c:pt idx="547">
                  <c:v>1.0987669475290194</c:v>
                </c:pt>
                <c:pt idx="548">
                  <c:v>1.0902830340289702</c:v>
                </c:pt>
                <c:pt idx="549">
                  <c:v>1.0932150769863676</c:v>
                </c:pt>
                <c:pt idx="550">
                  <c:v>1.0950495555154556</c:v>
                </c:pt>
                <c:pt idx="551">
                  <c:v>1.0985773783346453</c:v>
                </c:pt>
                <c:pt idx="552">
                  <c:v>1.1036814557674202</c:v>
                </c:pt>
                <c:pt idx="553">
                  <c:v>1.1053416093172299</c:v>
                </c:pt>
                <c:pt idx="554">
                  <c:v>1.1081582873862661</c:v>
                </c:pt>
                <c:pt idx="555">
                  <c:v>1.1111176623290633</c:v>
                </c:pt>
                <c:pt idx="556">
                  <c:v>1.1146668881231117</c:v>
                </c:pt>
                <c:pt idx="557">
                  <c:v>1.1197188231821777</c:v>
                </c:pt>
                <c:pt idx="558">
                  <c:v>1.1162604416733102</c:v>
                </c:pt>
                <c:pt idx="559">
                  <c:v>1.1193659380449803</c:v>
                </c:pt>
                <c:pt idx="560">
                  <c:v>1.1263985553544982</c:v>
                </c:pt>
                <c:pt idx="561">
                  <c:v>1.1299593368920238</c:v>
                </c:pt>
                <c:pt idx="562">
                  <c:v>1.1334580059846155</c:v>
                </c:pt>
                <c:pt idx="563">
                  <c:v>1.1381996347936805</c:v>
                </c:pt>
                <c:pt idx="564">
                  <c:v>1.1432104306972117</c:v>
                </c:pt>
                <c:pt idx="565">
                  <c:v>1.1488655891565855</c:v>
                </c:pt>
                <c:pt idx="566">
                  <c:v>1.1488525510511252</c:v>
                </c:pt>
                <c:pt idx="567">
                  <c:v>1.1493970282129393</c:v>
                </c:pt>
                <c:pt idx="568">
                  <c:v>1.1409293222748687</c:v>
                </c:pt>
                <c:pt idx="569">
                  <c:v>1.1457621553990001</c:v>
                </c:pt>
                <c:pt idx="570">
                  <c:v>1.1502574753450088</c:v>
                </c:pt>
                <c:pt idx="571">
                  <c:v>1.1545305223246132</c:v>
                </c:pt>
                <c:pt idx="572">
                  <c:v>1.1596977954481607</c:v>
                </c:pt>
                <c:pt idx="573">
                  <c:v>1.1652717316106493</c:v>
                </c:pt>
                <c:pt idx="574">
                  <c:v>1.1706316379049777</c:v>
                </c:pt>
                <c:pt idx="575">
                  <c:v>1.1766750740906724</c:v>
                </c:pt>
                <c:pt idx="576">
                  <c:v>1.1851670356589386</c:v>
                </c:pt>
                <c:pt idx="577">
                  <c:v>1.1883638829769256</c:v>
                </c:pt>
                <c:pt idx="578">
                  <c:v>1.1846690822788002</c:v>
                </c:pt>
                <c:pt idx="579">
                  <c:v>1.1930761012909716</c:v>
                </c:pt>
                <c:pt idx="580">
                  <c:v>1.2020081487482372</c:v>
                </c:pt>
                <c:pt idx="581">
                  <c:v>1.2110658319794954</c:v>
                </c:pt>
                <c:pt idx="582">
                  <c:v>1.2156847025818021</c:v>
                </c:pt>
                <c:pt idx="583">
                  <c:v>1.2228141910932386</c:v>
                </c:pt>
                <c:pt idx="584">
                  <c:v>1.2282413991376562</c:v>
                </c:pt>
                <c:pt idx="585">
                  <c:v>1.2340670204081099</c:v>
                </c:pt>
                <c:pt idx="586">
                  <c:v>1.2391028795121621</c:v>
                </c:pt>
                <c:pt idx="587">
                  <c:v>1.2448248839030904</c:v>
                </c:pt>
                <c:pt idx="588">
                  <c:v>1.2396504130107964</c:v>
                </c:pt>
                <c:pt idx="589">
                  <c:v>1.2449996320521761</c:v>
                </c:pt>
                <c:pt idx="590">
                  <c:v>1.2510362947800298</c:v>
                </c:pt>
                <c:pt idx="591">
                  <c:v>1.2558090689753019</c:v>
                </c:pt>
                <c:pt idx="592">
                  <c:v>1.2613497354468803</c:v>
                </c:pt>
                <c:pt idx="593">
                  <c:v>1.2627458873411268</c:v>
                </c:pt>
                <c:pt idx="594">
                  <c:v>1.2706541677337269</c:v>
                </c:pt>
                <c:pt idx="595">
                  <c:v>1.2771067502391744</c:v>
                </c:pt>
                <c:pt idx="596">
                  <c:v>1.2824597744177668</c:v>
                </c:pt>
                <c:pt idx="597">
                  <c:v>1.29041280636637</c:v>
                </c:pt>
                <c:pt idx="598">
                  <c:v>1.2857765569221384</c:v>
                </c:pt>
                <c:pt idx="599">
                  <c:v>1.2875978797320307</c:v>
                </c:pt>
                <c:pt idx="600">
                  <c:v>1.2924296259258647</c:v>
                </c:pt>
                <c:pt idx="601">
                  <c:v>1.2961790015194221</c:v>
                </c:pt>
                <c:pt idx="602">
                  <c:v>1.3045877239114558</c:v>
                </c:pt>
                <c:pt idx="603">
                  <c:v>1.3051392402299167</c:v>
                </c:pt>
                <c:pt idx="604">
                  <c:v>1.3082642760076144</c:v>
                </c:pt>
                <c:pt idx="605">
                  <c:v>1.3090555171141269</c:v>
                </c:pt>
                <c:pt idx="606">
                  <c:v>1.3128623758335407</c:v>
                </c:pt>
                <c:pt idx="607">
                  <c:v>1.3159865816356242</c:v>
                </c:pt>
                <c:pt idx="608">
                  <c:v>1.3110251452014587</c:v>
                </c:pt>
                <c:pt idx="609">
                  <c:v>1.3104899523745579</c:v>
                </c:pt>
                <c:pt idx="610">
                  <c:v>1.3132730382917253</c:v>
                </c:pt>
                <c:pt idx="611">
                  <c:v>1.3171976590050078</c:v>
                </c:pt>
                <c:pt idx="612">
                  <c:v>1.3243285242668794</c:v>
                </c:pt>
                <c:pt idx="613">
                  <c:v>1.3278797830326881</c:v>
                </c:pt>
                <c:pt idx="614">
                  <c:v>1.3301883530010783</c:v>
                </c:pt>
                <c:pt idx="615">
                  <c:v>1.3348310879077161</c:v>
                </c:pt>
                <c:pt idx="616">
                  <c:v>1.3404022926695991</c:v>
                </c:pt>
                <c:pt idx="617">
                  <c:v>1.3436929109968245</c:v>
                </c:pt>
                <c:pt idx="618">
                  <c:v>1.3377262160751944</c:v>
                </c:pt>
                <c:pt idx="619">
                  <c:v>1.3376119538312963</c:v>
                </c:pt>
                <c:pt idx="620">
                  <c:v>1.337785906613816</c:v>
                </c:pt>
                <c:pt idx="621">
                  <c:v>1.3431497826159726</c:v>
                </c:pt>
                <c:pt idx="622">
                  <c:v>1.3462836298823957</c:v>
                </c:pt>
                <c:pt idx="623">
                  <c:v>1.3486278481767713</c:v>
                </c:pt>
                <c:pt idx="624">
                  <c:v>1.353475378464714</c:v>
                </c:pt>
                <c:pt idx="625">
                  <c:v>1.3577272205832327</c:v>
                </c:pt>
                <c:pt idx="626">
                  <c:v>1.3639920316560137</c:v>
                </c:pt>
                <c:pt idx="627">
                  <c:v>1.3721456680985589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48736"/>
        <c:axId val="145279616"/>
      </c:scatterChart>
      <c:valAx>
        <c:axId val="127748736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45279616"/>
        <c:crosses val="autoZero"/>
        <c:crossBetween val="midCat"/>
        <c:majorUnit val="1"/>
        <c:minorUnit val="1"/>
      </c:valAx>
      <c:valAx>
        <c:axId val="14527961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774873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B050"/>
                </a:solidFill>
              </a:defRPr>
            </a:pPr>
            <a:r>
              <a:rPr lang="en-US" sz="900">
                <a:solidFill>
                  <a:srgbClr val="00B050"/>
                </a:solidFill>
              </a:rPr>
              <a:t>Eq. (A41)</a:t>
            </a:r>
          </a:p>
        </c:rich>
      </c:tx>
      <c:layout>
        <c:manualLayout>
          <c:xMode val="edge"/>
          <c:yMode val="edge"/>
          <c:x val="0.27091468253968254"/>
          <c:y val="0.70051587301587304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(A41)</c:v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1.0830607798240379E-2</c:v>
                </c:pt>
                <c:pt idx="1">
                  <c:v>7.3688419138363366E-3</c:v>
                </c:pt>
                <c:pt idx="2">
                  <c:v>5.9621725586076592E-3</c:v>
                </c:pt>
                <c:pt idx="3">
                  <c:v>5.2915338757844729E-3</c:v>
                </c:pt>
                <c:pt idx="4">
                  <c:v>4.9109928463300749E-3</c:v>
                </c:pt>
                <c:pt idx="5">
                  <c:v>4.8342995214082154E-3</c:v>
                </c:pt>
                <c:pt idx="6">
                  <c:v>4.5447176965500357E-3</c:v>
                </c:pt>
                <c:pt idx="7">
                  <c:v>4.4084596416523805E-3</c:v>
                </c:pt>
                <c:pt idx="8">
                  <c:v>3.3223144387431527E-3</c:v>
                </c:pt>
                <c:pt idx="9">
                  <c:v>3.2236282658670047E-3</c:v>
                </c:pt>
                <c:pt idx="10">
                  <c:v>3.2506870714841991E-3</c:v>
                </c:pt>
                <c:pt idx="11">
                  <c:v>3.2674995993124726E-3</c:v>
                </c:pt>
                <c:pt idx="12">
                  <c:v>3.341958806642694E-3</c:v>
                </c:pt>
                <c:pt idx="13">
                  <c:v>3.3587435854204651E-3</c:v>
                </c:pt>
                <c:pt idx="14">
                  <c:v>3.4185358849184336E-3</c:v>
                </c:pt>
                <c:pt idx="15">
                  <c:v>3.4779369390959638E-3</c:v>
                </c:pt>
                <c:pt idx="16">
                  <c:v>3.5042039383210992E-3</c:v>
                </c:pt>
                <c:pt idx="17">
                  <c:v>3.4676288858128726E-3</c:v>
                </c:pt>
                <c:pt idx="18">
                  <c:v>2.9625528887433153E-3</c:v>
                </c:pt>
                <c:pt idx="19">
                  <c:v>3.0226698442731847E-3</c:v>
                </c:pt>
                <c:pt idx="20">
                  <c:v>3.0336268329873425E-3</c:v>
                </c:pt>
                <c:pt idx="21">
                  <c:v>3.0122502826222738E-3</c:v>
                </c:pt>
                <c:pt idx="22">
                  <c:v>2.9751492775770194E-3</c:v>
                </c:pt>
                <c:pt idx="23">
                  <c:v>2.9770994367463713E-3</c:v>
                </c:pt>
                <c:pt idx="24">
                  <c:v>2.9328129642171466E-3</c:v>
                </c:pt>
                <c:pt idx="25">
                  <c:v>2.8507110377606684E-3</c:v>
                </c:pt>
                <c:pt idx="26">
                  <c:v>2.7891947461001878E-3</c:v>
                </c:pt>
                <c:pt idx="27">
                  <c:v>2.7100184993807484E-3</c:v>
                </c:pt>
                <c:pt idx="28">
                  <c:v>2.2992820523365298E-3</c:v>
                </c:pt>
                <c:pt idx="29">
                  <c:v>2.2291068191806884E-3</c:v>
                </c:pt>
                <c:pt idx="30">
                  <c:v>2.1505148680243261E-3</c:v>
                </c:pt>
                <c:pt idx="31">
                  <c:v>2.0899923585268026E-3</c:v>
                </c:pt>
                <c:pt idx="32">
                  <c:v>2.0023599656720727E-3</c:v>
                </c:pt>
                <c:pt idx="33">
                  <c:v>1.9141509208845872E-3</c:v>
                </c:pt>
                <c:pt idx="34">
                  <c:v>1.812420693399772E-3</c:v>
                </c:pt>
                <c:pt idx="35">
                  <c:v>1.7098704302663972E-3</c:v>
                </c:pt>
                <c:pt idx="36">
                  <c:v>1.6124931231755089E-3</c:v>
                </c:pt>
                <c:pt idx="37">
                  <c:v>1.4994121761226894E-3</c:v>
                </c:pt>
                <c:pt idx="38">
                  <c:v>1.2529804267107025E-3</c:v>
                </c:pt>
                <c:pt idx="39">
                  <c:v>1.1636062433372561E-3</c:v>
                </c:pt>
                <c:pt idx="40">
                  <c:v>1.0793948973952775E-3</c:v>
                </c:pt>
                <c:pt idx="41">
                  <c:v>1.0004718748699035E-3</c:v>
                </c:pt>
                <c:pt idx="42">
                  <c:v>9.2406602672644189E-4</c:v>
                </c:pt>
                <c:pt idx="43">
                  <c:v>8.5497134306345942E-4</c:v>
                </c:pt>
                <c:pt idx="44">
                  <c:v>7.9207824923063189E-4</c:v>
                </c:pt>
                <c:pt idx="45">
                  <c:v>7.3570939266928822E-4</c:v>
                </c:pt>
                <c:pt idx="46">
                  <c:v>6.8408018116987695E-4</c:v>
                </c:pt>
                <c:pt idx="47">
                  <c:v>6.384392941185459E-4</c:v>
                </c:pt>
                <c:pt idx="48">
                  <c:v>5.4812406281773353E-4</c:v>
                </c:pt>
                <c:pt idx="49">
                  <c:v>5.119645920589539E-4</c:v>
                </c:pt>
                <c:pt idx="50">
                  <c:v>4.792477948982725E-4</c:v>
                </c:pt>
                <c:pt idx="51">
                  <c:v>4.4830661071548994E-4</c:v>
                </c:pt>
                <c:pt idx="52">
                  <c:v>4.2099826497131313E-4</c:v>
                </c:pt>
                <c:pt idx="53">
                  <c:v>3.9597002329441213E-4</c:v>
                </c:pt>
                <c:pt idx="54">
                  <c:v>3.7414206790524355E-4</c:v>
                </c:pt>
                <c:pt idx="55">
                  <c:v>3.5440203321768709E-4</c:v>
                </c:pt>
                <c:pt idx="56">
                  <c:v>3.3630488737823968E-4</c:v>
                </c:pt>
                <c:pt idx="57">
                  <c:v>3.1956100250094292E-4</c:v>
                </c:pt>
                <c:pt idx="58">
                  <c:v>2.8365207171557474E-4</c:v>
                </c:pt>
                <c:pt idx="59">
                  <c:v>2.7043803218654858E-4</c:v>
                </c:pt>
                <c:pt idx="60">
                  <c:v>2.5801278050772134E-4</c:v>
                </c:pt>
                <c:pt idx="61">
                  <c:v>2.4691180703434668E-4</c:v>
                </c:pt>
                <c:pt idx="62">
                  <c:v>2.3675175867496784E-4</c:v>
                </c:pt>
                <c:pt idx="63">
                  <c:v>2.2763883486244725E-4</c:v>
                </c:pt>
                <c:pt idx="64">
                  <c:v>2.1874757820382947E-4</c:v>
                </c:pt>
                <c:pt idx="65">
                  <c:v>2.1063155725126672E-4</c:v>
                </c:pt>
                <c:pt idx="66">
                  <c:v>2.0349835610851348E-4</c:v>
                </c:pt>
                <c:pt idx="67">
                  <c:v>1.9651543590766229E-4</c:v>
                </c:pt>
                <c:pt idx="68">
                  <c:v>1.7892365983346005E-4</c:v>
                </c:pt>
                <c:pt idx="69">
                  <c:v>1.7319977229623396E-4</c:v>
                </c:pt>
                <c:pt idx="70">
                  <c:v>1.6814153859834226E-4</c:v>
                </c:pt>
                <c:pt idx="71">
                  <c:v>1.6439793817770229E-4</c:v>
                </c:pt>
                <c:pt idx="72">
                  <c:v>1.6111502646491804E-4</c:v>
                </c:pt>
                <c:pt idx="73">
                  <c:v>1.5858965806310707E-4</c:v>
                </c:pt>
                <c:pt idx="74">
                  <c:v>1.5645676219622562E-4</c:v>
                </c:pt>
                <c:pt idx="75">
                  <c:v>1.5495414783954454E-4</c:v>
                </c:pt>
                <c:pt idx="76">
                  <c:v>1.5384682806036593E-4</c:v>
                </c:pt>
                <c:pt idx="77">
                  <c:v>1.5294898841416088E-4</c:v>
                </c:pt>
                <c:pt idx="78">
                  <c:v>1.4482842413388931E-4</c:v>
                </c:pt>
                <c:pt idx="79">
                  <c:v>1.4548552835764805E-4</c:v>
                </c:pt>
                <c:pt idx="80">
                  <c:v>1.4693301731813762E-4</c:v>
                </c:pt>
                <c:pt idx="81">
                  <c:v>1.4833125591849077E-4</c:v>
                </c:pt>
                <c:pt idx="82">
                  <c:v>1.4993290329509148E-4</c:v>
                </c:pt>
                <c:pt idx="83">
                  <c:v>1.5225982902450794E-4</c:v>
                </c:pt>
                <c:pt idx="84">
                  <c:v>1.5445400926630148E-4</c:v>
                </c:pt>
                <c:pt idx="85">
                  <c:v>1.5704986734410364E-4</c:v>
                </c:pt>
                <c:pt idx="86">
                  <c:v>1.5991965836464729E-4</c:v>
                </c:pt>
                <c:pt idx="87">
                  <c:v>1.6353464244622871E-4</c:v>
                </c:pt>
                <c:pt idx="88">
                  <c:v>1.5952938303330467E-4</c:v>
                </c:pt>
                <c:pt idx="89">
                  <c:v>1.6328758306359439E-4</c:v>
                </c:pt>
                <c:pt idx="90">
                  <c:v>1.6706078979023789E-4</c:v>
                </c:pt>
                <c:pt idx="91">
                  <c:v>1.7094345065755598E-4</c:v>
                </c:pt>
                <c:pt idx="92">
                  <c:v>1.7520637180350006E-4</c:v>
                </c:pt>
                <c:pt idx="93">
                  <c:v>1.7955443434951134E-4</c:v>
                </c:pt>
                <c:pt idx="94">
                  <c:v>1.8369020262168484E-4</c:v>
                </c:pt>
                <c:pt idx="95">
                  <c:v>1.879714572441876E-4</c:v>
                </c:pt>
                <c:pt idx="96">
                  <c:v>1.9274087852994289E-4</c:v>
                </c:pt>
                <c:pt idx="97">
                  <c:v>1.9749874052165132E-4</c:v>
                </c:pt>
                <c:pt idx="98">
                  <c:v>1.935215682721567E-4</c:v>
                </c:pt>
                <c:pt idx="99">
                  <c:v>1.9822321358377849E-4</c:v>
                </c:pt>
                <c:pt idx="100">
                  <c:v>2.0331610896559259E-4</c:v>
                </c:pt>
                <c:pt idx="101">
                  <c:v>2.0886334725813557E-4</c:v>
                </c:pt>
                <c:pt idx="102">
                  <c:v>2.141048433873145E-4</c:v>
                </c:pt>
                <c:pt idx="103">
                  <c:v>2.1967703095795342E-4</c:v>
                </c:pt>
                <c:pt idx="104">
                  <c:v>2.2526377004401752E-4</c:v>
                </c:pt>
                <c:pt idx="105">
                  <c:v>2.311880611751857E-4</c:v>
                </c:pt>
                <c:pt idx="106">
                  <c:v>2.3706824876103288E-4</c:v>
                </c:pt>
                <c:pt idx="107">
                  <c:v>2.429527914249324E-4</c:v>
                </c:pt>
                <c:pt idx="108">
                  <c:v>2.3882783570524277E-4</c:v>
                </c:pt>
                <c:pt idx="109">
                  <c:v>2.4441480857562918E-4</c:v>
                </c:pt>
                <c:pt idx="110">
                  <c:v>2.5008751354948914E-4</c:v>
                </c:pt>
                <c:pt idx="111">
                  <c:v>2.5556234070346347E-4</c:v>
                </c:pt>
                <c:pt idx="112">
                  <c:v>2.6139615262351935E-4</c:v>
                </c:pt>
                <c:pt idx="113">
                  <c:v>2.6751693922878934E-4</c:v>
                </c:pt>
                <c:pt idx="114">
                  <c:v>2.7356791587263235E-4</c:v>
                </c:pt>
                <c:pt idx="115">
                  <c:v>2.7998102547905935E-4</c:v>
                </c:pt>
                <c:pt idx="116">
                  <c:v>2.8629329371346373E-4</c:v>
                </c:pt>
                <c:pt idx="117">
                  <c:v>2.9306221852766875E-4</c:v>
                </c:pt>
                <c:pt idx="118">
                  <c:v>2.8883304330106239E-4</c:v>
                </c:pt>
                <c:pt idx="119">
                  <c:v>2.9559396048373663E-4</c:v>
                </c:pt>
                <c:pt idx="120">
                  <c:v>3.0279013169952346E-4</c:v>
                </c:pt>
                <c:pt idx="121">
                  <c:v>3.0987201369113443E-4</c:v>
                </c:pt>
                <c:pt idx="122">
                  <c:v>3.1791456888806977E-4</c:v>
                </c:pt>
                <c:pt idx="123">
                  <c:v>3.2596118103450948E-4</c:v>
                </c:pt>
                <c:pt idx="124">
                  <c:v>3.3357603071850541E-4</c:v>
                </c:pt>
                <c:pt idx="125">
                  <c:v>3.4131985211495491E-4</c:v>
                </c:pt>
                <c:pt idx="126">
                  <c:v>3.4860685876614728E-4</c:v>
                </c:pt>
                <c:pt idx="127">
                  <c:v>3.5660264240474699E-4</c:v>
                </c:pt>
                <c:pt idx="128">
                  <c:v>3.5053780035180929E-4</c:v>
                </c:pt>
                <c:pt idx="129">
                  <c:v>3.5736638484075965E-4</c:v>
                </c:pt>
                <c:pt idx="130">
                  <c:v>3.6400943466102635E-4</c:v>
                </c:pt>
                <c:pt idx="131">
                  <c:v>3.7067821260761521E-4</c:v>
                </c:pt>
                <c:pt idx="132">
                  <c:v>3.7761796143185455E-4</c:v>
                </c:pt>
                <c:pt idx="133">
                  <c:v>3.8383580902485157E-4</c:v>
                </c:pt>
                <c:pt idx="134">
                  <c:v>3.9073388451221145E-4</c:v>
                </c:pt>
                <c:pt idx="135">
                  <c:v>3.9739207603472571E-4</c:v>
                </c:pt>
                <c:pt idx="136">
                  <c:v>4.0425065214070118E-4</c:v>
                </c:pt>
                <c:pt idx="137">
                  <c:v>4.1156384007361347E-4</c:v>
                </c:pt>
                <c:pt idx="138">
                  <c:v>4.0491029358842112E-4</c:v>
                </c:pt>
                <c:pt idx="139">
                  <c:v>4.1223141327114283E-4</c:v>
                </c:pt>
                <c:pt idx="140">
                  <c:v>4.1946077394731712E-4</c:v>
                </c:pt>
                <c:pt idx="141">
                  <c:v>4.2615692973003863E-4</c:v>
                </c:pt>
                <c:pt idx="142">
                  <c:v>4.329423980078513E-4</c:v>
                </c:pt>
                <c:pt idx="143">
                  <c:v>4.3884143416789931E-4</c:v>
                </c:pt>
                <c:pt idx="144">
                  <c:v>4.4509307470918705E-4</c:v>
                </c:pt>
                <c:pt idx="145">
                  <c:v>4.5096377771129903E-4</c:v>
                </c:pt>
                <c:pt idx="146">
                  <c:v>4.5681715879146754E-4</c:v>
                </c:pt>
                <c:pt idx="147">
                  <c:v>4.6242886195060201E-4</c:v>
                </c:pt>
                <c:pt idx="148">
                  <c:v>4.530825353698389E-4</c:v>
                </c:pt>
                <c:pt idx="149">
                  <c:v>4.595477516867656E-4</c:v>
                </c:pt>
                <c:pt idx="150">
                  <c:v>4.6565648081977099E-4</c:v>
                </c:pt>
                <c:pt idx="151">
                  <c:v>4.7220846432051005E-4</c:v>
                </c:pt>
                <c:pt idx="152">
                  <c:v>4.7818993686658302E-4</c:v>
                </c:pt>
                <c:pt idx="153">
                  <c:v>4.8461131052793396E-4</c:v>
                </c:pt>
                <c:pt idx="154">
                  <c:v>4.9234969861421704E-4</c:v>
                </c:pt>
                <c:pt idx="155">
                  <c:v>4.9962255070570318E-4</c:v>
                </c:pt>
                <c:pt idx="156">
                  <c:v>5.0627793247846409E-4</c:v>
                </c:pt>
                <c:pt idx="157">
                  <c:v>5.1252245403096296E-4</c:v>
                </c:pt>
                <c:pt idx="158">
                  <c:v>5.0370151386605177E-4</c:v>
                </c:pt>
                <c:pt idx="159">
                  <c:v>5.1127167585934157E-4</c:v>
                </c:pt>
                <c:pt idx="160">
                  <c:v>5.1925177814122786E-4</c:v>
                </c:pt>
                <c:pt idx="161">
                  <c:v>5.2593385429643364E-4</c:v>
                </c:pt>
                <c:pt idx="162">
                  <c:v>5.3363905601609403E-4</c:v>
                </c:pt>
                <c:pt idx="163">
                  <c:v>5.4121040325178069E-4</c:v>
                </c:pt>
                <c:pt idx="164">
                  <c:v>5.5030239436424603E-4</c:v>
                </c:pt>
                <c:pt idx="165">
                  <c:v>5.5928855487464625E-4</c:v>
                </c:pt>
                <c:pt idx="166">
                  <c:v>5.6706562783601219E-4</c:v>
                </c:pt>
                <c:pt idx="167">
                  <c:v>5.755627014557476E-4</c:v>
                </c:pt>
                <c:pt idx="168">
                  <c:v>5.6779684982912653E-4</c:v>
                </c:pt>
                <c:pt idx="169">
                  <c:v>5.7683427990224952E-4</c:v>
                </c:pt>
                <c:pt idx="170">
                  <c:v>5.8569775951826581E-4</c:v>
                </c:pt>
                <c:pt idx="171">
                  <c:v>5.9436796693231584E-4</c:v>
                </c:pt>
                <c:pt idx="172">
                  <c:v>6.0376585292739638E-4</c:v>
                </c:pt>
                <c:pt idx="173">
                  <c:v>6.1422525377204476E-4</c:v>
                </c:pt>
                <c:pt idx="174">
                  <c:v>6.2441378405007366E-4</c:v>
                </c:pt>
                <c:pt idx="175">
                  <c:v>6.3621015763565497E-4</c:v>
                </c:pt>
                <c:pt idx="176">
                  <c:v>6.4794256094222516E-4</c:v>
                </c:pt>
                <c:pt idx="177">
                  <c:v>6.6056505383824821E-4</c:v>
                </c:pt>
                <c:pt idx="178">
                  <c:v>6.5536731769433364E-4</c:v>
                </c:pt>
                <c:pt idx="179">
                  <c:v>6.6705399654631327E-4</c:v>
                </c:pt>
                <c:pt idx="180">
                  <c:v>6.8004228455374705E-4</c:v>
                </c:pt>
                <c:pt idx="181">
                  <c:v>6.9101752551951E-4</c:v>
                </c:pt>
                <c:pt idx="182">
                  <c:v>7.0246618453115978E-4</c:v>
                </c:pt>
                <c:pt idx="183">
                  <c:v>7.1302126265528629E-4</c:v>
                </c:pt>
                <c:pt idx="184">
                  <c:v>7.233939990364379E-4</c:v>
                </c:pt>
                <c:pt idx="185">
                  <c:v>7.3333237781572343E-4</c:v>
                </c:pt>
                <c:pt idx="186">
                  <c:v>7.4248302980242577E-4</c:v>
                </c:pt>
                <c:pt idx="187">
                  <c:v>7.5179323160523364E-4</c:v>
                </c:pt>
                <c:pt idx="188">
                  <c:v>7.4198202072425204E-4</c:v>
                </c:pt>
                <c:pt idx="189">
                  <c:v>7.5054324920321481E-4</c:v>
                </c:pt>
                <c:pt idx="190">
                  <c:v>7.5933117171893055E-4</c:v>
                </c:pt>
                <c:pt idx="191">
                  <c:v>7.689614155960094E-4</c:v>
                </c:pt>
                <c:pt idx="192">
                  <c:v>7.7891154527969615E-4</c:v>
                </c:pt>
                <c:pt idx="193">
                  <c:v>7.8863843663838922E-4</c:v>
                </c:pt>
                <c:pt idx="194">
                  <c:v>7.9841169807909969E-4</c:v>
                </c:pt>
                <c:pt idx="195">
                  <c:v>8.0986516912871862E-4</c:v>
                </c:pt>
                <c:pt idx="196">
                  <c:v>8.2136817323726129E-4</c:v>
                </c:pt>
                <c:pt idx="197">
                  <c:v>8.3209005606649537E-4</c:v>
                </c:pt>
                <c:pt idx="198">
                  <c:v>8.2124532382049295E-4</c:v>
                </c:pt>
                <c:pt idx="199">
                  <c:v>8.3085619082097983E-4</c:v>
                </c:pt>
                <c:pt idx="200">
                  <c:v>8.4228676856293273E-4</c:v>
                </c:pt>
                <c:pt idx="201">
                  <c:v>8.5225808805696076E-4</c:v>
                </c:pt>
                <c:pt idx="202">
                  <c:v>8.6134475223216859E-4</c:v>
                </c:pt>
                <c:pt idx="203">
                  <c:v>8.7018335565247759E-4</c:v>
                </c:pt>
                <c:pt idx="204">
                  <c:v>8.7971617778475199E-4</c:v>
                </c:pt>
                <c:pt idx="205">
                  <c:v>8.8999390332477365E-4</c:v>
                </c:pt>
                <c:pt idx="206">
                  <c:v>8.9951172373792991E-4</c:v>
                </c:pt>
                <c:pt idx="207">
                  <c:v>9.0860786767823349E-4</c:v>
                </c:pt>
                <c:pt idx="208">
                  <c:v>8.959420685186564E-4</c:v>
                </c:pt>
                <c:pt idx="209">
                  <c:v>9.0585404144515123E-4</c:v>
                </c:pt>
                <c:pt idx="210">
                  <c:v>9.1464431846796418E-4</c:v>
                </c:pt>
                <c:pt idx="211">
                  <c:v>9.2277984247825684E-4</c:v>
                </c:pt>
                <c:pt idx="212">
                  <c:v>9.3111322817926239E-4</c:v>
                </c:pt>
                <c:pt idx="213">
                  <c:v>9.3850079877565152E-4</c:v>
                </c:pt>
                <c:pt idx="214">
                  <c:v>9.4609891188025515E-4</c:v>
                </c:pt>
                <c:pt idx="215">
                  <c:v>9.5347206516538038E-4</c:v>
                </c:pt>
                <c:pt idx="216">
                  <c:v>9.6005133220477081E-4</c:v>
                </c:pt>
                <c:pt idx="217">
                  <c:v>9.6593669245732263E-4</c:v>
                </c:pt>
                <c:pt idx="218">
                  <c:v>9.5106516302210121E-4</c:v>
                </c:pt>
                <c:pt idx="219">
                  <c:v>9.5732489612457088E-4</c:v>
                </c:pt>
                <c:pt idx="220">
                  <c:v>9.6363487622104982E-4</c:v>
                </c:pt>
                <c:pt idx="221">
                  <c:v>9.7049193642712841E-4</c:v>
                </c:pt>
                <c:pt idx="222">
                  <c:v>9.7867005173864641E-4</c:v>
                </c:pt>
                <c:pt idx="223">
                  <c:v>9.8742495233781796E-4</c:v>
                </c:pt>
                <c:pt idx="224">
                  <c:v>9.9532188867410064E-4</c:v>
                </c:pt>
                <c:pt idx="225">
                  <c:v>1.0040911491876468E-3</c:v>
                </c:pt>
                <c:pt idx="226">
                  <c:v>1.01458089777162E-3</c:v>
                </c:pt>
                <c:pt idx="227">
                  <c:v>1.0262432437082806E-3</c:v>
                </c:pt>
                <c:pt idx="228">
                  <c:v>1.0157599499875021E-3</c:v>
                </c:pt>
                <c:pt idx="229">
                  <c:v>1.0250550760567783E-3</c:v>
                </c:pt>
                <c:pt idx="230">
                  <c:v>1.0377809450847772E-3</c:v>
                </c:pt>
                <c:pt idx="231">
                  <c:v>1.0493486834350797E-3</c:v>
                </c:pt>
                <c:pt idx="232">
                  <c:v>1.0594805646381021E-3</c:v>
                </c:pt>
                <c:pt idx="233">
                  <c:v>1.0687570242199132E-3</c:v>
                </c:pt>
                <c:pt idx="234">
                  <c:v>1.0788668676634467E-3</c:v>
                </c:pt>
                <c:pt idx="235">
                  <c:v>1.0896021267081078E-3</c:v>
                </c:pt>
                <c:pt idx="236">
                  <c:v>1.098840816744452E-3</c:v>
                </c:pt>
                <c:pt idx="237">
                  <c:v>1.1074961607527407E-3</c:v>
                </c:pt>
                <c:pt idx="238">
                  <c:v>1.0945521840392204E-3</c:v>
                </c:pt>
                <c:pt idx="239">
                  <c:v>1.1046926417572079E-3</c:v>
                </c:pt>
                <c:pt idx="240">
                  <c:v>1.1149332089621193E-3</c:v>
                </c:pt>
                <c:pt idx="241">
                  <c:v>1.1246426158987705E-3</c:v>
                </c:pt>
                <c:pt idx="242">
                  <c:v>1.1344808000263013E-3</c:v>
                </c:pt>
                <c:pt idx="243">
                  <c:v>1.144132547014947E-3</c:v>
                </c:pt>
                <c:pt idx="244">
                  <c:v>1.1559305649776039E-3</c:v>
                </c:pt>
                <c:pt idx="245">
                  <c:v>1.1681811444389457E-3</c:v>
                </c:pt>
                <c:pt idx="246">
                  <c:v>1.1794891907193441E-3</c:v>
                </c:pt>
                <c:pt idx="247">
                  <c:v>1.1917681418347026E-3</c:v>
                </c:pt>
                <c:pt idx="248">
                  <c:v>1.1804713578036784E-3</c:v>
                </c:pt>
                <c:pt idx="249">
                  <c:v>1.1937054015100975E-3</c:v>
                </c:pt>
                <c:pt idx="250">
                  <c:v>1.2080938030565173E-3</c:v>
                </c:pt>
                <c:pt idx="251">
                  <c:v>1.2188641991513784E-3</c:v>
                </c:pt>
                <c:pt idx="252">
                  <c:v>1.2325971117295882E-3</c:v>
                </c:pt>
                <c:pt idx="253">
                  <c:v>1.2449600464811579E-3</c:v>
                </c:pt>
                <c:pt idx="254">
                  <c:v>1.2580875480504385E-3</c:v>
                </c:pt>
                <c:pt idx="255">
                  <c:v>1.2711476452775239E-3</c:v>
                </c:pt>
                <c:pt idx="256">
                  <c:v>1.2837182927366831E-3</c:v>
                </c:pt>
                <c:pt idx="257">
                  <c:v>1.2975996484185244E-3</c:v>
                </c:pt>
                <c:pt idx="258">
                  <c:v>1.2864977747971368E-3</c:v>
                </c:pt>
                <c:pt idx="259">
                  <c:v>1.3008761967292521E-3</c:v>
                </c:pt>
                <c:pt idx="260">
                  <c:v>1.3155527677631636E-3</c:v>
                </c:pt>
                <c:pt idx="261">
                  <c:v>1.3310540380919006E-3</c:v>
                </c:pt>
                <c:pt idx="262">
                  <c:v>1.3475573573917591E-3</c:v>
                </c:pt>
                <c:pt idx="263">
                  <c:v>1.3645033290991492E-3</c:v>
                </c:pt>
                <c:pt idx="264">
                  <c:v>1.3799020637295138E-3</c:v>
                </c:pt>
                <c:pt idx="265">
                  <c:v>1.3945551955559282E-3</c:v>
                </c:pt>
                <c:pt idx="266">
                  <c:v>1.4113708745879408E-3</c:v>
                </c:pt>
                <c:pt idx="267">
                  <c:v>1.4276217246058625E-3</c:v>
                </c:pt>
                <c:pt idx="268">
                  <c:v>1.415580375382828E-3</c:v>
                </c:pt>
                <c:pt idx="269">
                  <c:v>1.4292549872996863E-3</c:v>
                </c:pt>
                <c:pt idx="270">
                  <c:v>1.4444110756509734E-3</c:v>
                </c:pt>
                <c:pt idx="271">
                  <c:v>1.4601557448957155E-3</c:v>
                </c:pt>
                <c:pt idx="272">
                  <c:v>1.4746031849638349E-3</c:v>
                </c:pt>
                <c:pt idx="273">
                  <c:v>1.4889209379274702E-3</c:v>
                </c:pt>
                <c:pt idx="274">
                  <c:v>1.5029986791035605E-3</c:v>
                </c:pt>
                <c:pt idx="275">
                  <c:v>1.5150862710549054E-3</c:v>
                </c:pt>
                <c:pt idx="276">
                  <c:v>1.5282313365518763E-3</c:v>
                </c:pt>
                <c:pt idx="277">
                  <c:v>1.5380420810648509E-3</c:v>
                </c:pt>
                <c:pt idx="278">
                  <c:v>1.5190267154144559E-3</c:v>
                </c:pt>
                <c:pt idx="279">
                  <c:v>1.528942550751496E-3</c:v>
                </c:pt>
                <c:pt idx="280">
                  <c:v>1.5361223860166353E-3</c:v>
                </c:pt>
                <c:pt idx="281">
                  <c:v>1.5445846962893761E-3</c:v>
                </c:pt>
                <c:pt idx="282">
                  <c:v>1.5518661884942081E-3</c:v>
                </c:pt>
                <c:pt idx="283">
                  <c:v>1.5623982227623153E-3</c:v>
                </c:pt>
                <c:pt idx="284">
                  <c:v>1.5724250683195075E-3</c:v>
                </c:pt>
                <c:pt idx="285">
                  <c:v>1.5826490709476022E-3</c:v>
                </c:pt>
                <c:pt idx="286">
                  <c:v>1.5945799824868575E-3</c:v>
                </c:pt>
                <c:pt idx="287">
                  <c:v>1.6064283373406552E-3</c:v>
                </c:pt>
                <c:pt idx="288">
                  <c:v>1.5934907433171309E-3</c:v>
                </c:pt>
                <c:pt idx="289">
                  <c:v>1.6080249872197599E-3</c:v>
                </c:pt>
                <c:pt idx="290">
                  <c:v>1.6217946397228625E-3</c:v>
                </c:pt>
                <c:pt idx="291">
                  <c:v>1.6358796818891053E-3</c:v>
                </c:pt>
                <c:pt idx="292">
                  <c:v>1.6512076678920004E-3</c:v>
                </c:pt>
                <c:pt idx="293">
                  <c:v>1.6668326069707231E-3</c:v>
                </c:pt>
                <c:pt idx="294">
                  <c:v>1.6793579909555594E-3</c:v>
                </c:pt>
                <c:pt idx="295">
                  <c:v>1.6951135094413177E-3</c:v>
                </c:pt>
                <c:pt idx="296">
                  <c:v>1.7065173694674606E-3</c:v>
                </c:pt>
                <c:pt idx="297">
                  <c:v>1.7204218336537497E-3</c:v>
                </c:pt>
                <c:pt idx="298">
                  <c:v>1.7057649640208083E-3</c:v>
                </c:pt>
                <c:pt idx="299">
                  <c:v>1.7205765926467443E-3</c:v>
                </c:pt>
                <c:pt idx="300">
                  <c:v>1.7339395812571037E-3</c:v>
                </c:pt>
                <c:pt idx="301">
                  <c:v>1.7466553880726898E-3</c:v>
                </c:pt>
                <c:pt idx="302">
                  <c:v>1.7618612581833221E-3</c:v>
                </c:pt>
                <c:pt idx="303">
                  <c:v>1.7801306859808043E-3</c:v>
                </c:pt>
                <c:pt idx="304">
                  <c:v>1.7941963388198997E-3</c:v>
                </c:pt>
                <c:pt idx="305">
                  <c:v>1.8099945423590423E-3</c:v>
                </c:pt>
                <c:pt idx="306">
                  <c:v>1.8252944421481021E-3</c:v>
                </c:pt>
                <c:pt idx="307">
                  <c:v>1.8422646409682929E-3</c:v>
                </c:pt>
                <c:pt idx="308">
                  <c:v>1.8289990653920887E-3</c:v>
                </c:pt>
                <c:pt idx="309">
                  <c:v>1.8424000654065345E-3</c:v>
                </c:pt>
                <c:pt idx="310">
                  <c:v>1.8594258251877142E-3</c:v>
                </c:pt>
                <c:pt idx="311">
                  <c:v>1.8736201101289558E-3</c:v>
                </c:pt>
                <c:pt idx="312">
                  <c:v>1.8917124073389315E-3</c:v>
                </c:pt>
                <c:pt idx="313">
                  <c:v>1.90807251543759E-3</c:v>
                </c:pt>
                <c:pt idx="314">
                  <c:v>1.9236250278044109E-3</c:v>
                </c:pt>
                <c:pt idx="315">
                  <c:v>1.9414813713215953E-3</c:v>
                </c:pt>
                <c:pt idx="316">
                  <c:v>1.9549723158516037E-3</c:v>
                </c:pt>
                <c:pt idx="317">
                  <c:v>1.9733324569670848E-3</c:v>
                </c:pt>
                <c:pt idx="318">
                  <c:v>1.9584728857269459E-3</c:v>
                </c:pt>
                <c:pt idx="319">
                  <c:v>1.9720235830751006E-3</c:v>
                </c:pt>
                <c:pt idx="320">
                  <c:v>1.9855015546240713E-3</c:v>
                </c:pt>
                <c:pt idx="321">
                  <c:v>1.9999138507953295E-3</c:v>
                </c:pt>
                <c:pt idx="322">
                  <c:v>2.012774020740985E-3</c:v>
                </c:pt>
                <c:pt idx="323">
                  <c:v>2.0223505527071951E-3</c:v>
                </c:pt>
                <c:pt idx="324">
                  <c:v>2.0351897599201331E-3</c:v>
                </c:pt>
                <c:pt idx="325">
                  <c:v>2.0474663878929534E-3</c:v>
                </c:pt>
                <c:pt idx="326">
                  <c:v>2.0625829675924535E-3</c:v>
                </c:pt>
                <c:pt idx="327">
                  <c:v>2.0741164121554478E-3</c:v>
                </c:pt>
                <c:pt idx="328">
                  <c:v>2.0583064080156219E-3</c:v>
                </c:pt>
                <c:pt idx="329">
                  <c:v>2.0749812059875092E-3</c:v>
                </c:pt>
                <c:pt idx="330">
                  <c:v>2.0920911390719722E-3</c:v>
                </c:pt>
                <c:pt idx="331">
                  <c:v>2.1090390082167598E-3</c:v>
                </c:pt>
                <c:pt idx="332">
                  <c:v>2.1257849257081836E-3</c:v>
                </c:pt>
                <c:pt idx="333">
                  <c:v>2.1439636042699917E-3</c:v>
                </c:pt>
                <c:pt idx="334">
                  <c:v>2.1605888873983872E-3</c:v>
                </c:pt>
                <c:pt idx="335">
                  <c:v>2.176344752409395E-3</c:v>
                </c:pt>
                <c:pt idx="336">
                  <c:v>2.1927009030724021E-3</c:v>
                </c:pt>
                <c:pt idx="337">
                  <c:v>2.2071796350858998E-3</c:v>
                </c:pt>
                <c:pt idx="338">
                  <c:v>2.1916592480730542E-3</c:v>
                </c:pt>
                <c:pt idx="339">
                  <c:v>2.2138879163034479E-3</c:v>
                </c:pt>
                <c:pt idx="340">
                  <c:v>2.2371403774862166E-3</c:v>
                </c:pt>
                <c:pt idx="341">
                  <c:v>2.2595335989411998E-3</c:v>
                </c:pt>
                <c:pt idx="342">
                  <c:v>2.2835334961540435E-3</c:v>
                </c:pt>
                <c:pt idx="343">
                  <c:v>2.3087809548579421E-3</c:v>
                </c:pt>
                <c:pt idx="344">
                  <c:v>2.330233507408646E-3</c:v>
                </c:pt>
                <c:pt idx="345">
                  <c:v>2.3542504425559819E-3</c:v>
                </c:pt>
                <c:pt idx="346">
                  <c:v>2.375252493398111E-3</c:v>
                </c:pt>
                <c:pt idx="347">
                  <c:v>2.3984887558106374E-3</c:v>
                </c:pt>
                <c:pt idx="348">
                  <c:v>2.3837516727869424E-3</c:v>
                </c:pt>
                <c:pt idx="349">
                  <c:v>2.406146675089258E-3</c:v>
                </c:pt>
                <c:pt idx="350">
                  <c:v>2.4281374632600752E-3</c:v>
                </c:pt>
                <c:pt idx="351">
                  <c:v>2.451267953705242E-3</c:v>
                </c:pt>
                <c:pt idx="352">
                  <c:v>2.4712055550971546E-3</c:v>
                </c:pt>
                <c:pt idx="353">
                  <c:v>2.4915453866718187E-3</c:v>
                </c:pt>
                <c:pt idx="354">
                  <c:v>2.5097330602832329E-3</c:v>
                </c:pt>
                <c:pt idx="355">
                  <c:v>2.521755632336324E-3</c:v>
                </c:pt>
                <c:pt idx="356">
                  <c:v>2.5398461294546294E-3</c:v>
                </c:pt>
                <c:pt idx="357">
                  <c:v>2.5524396002941721E-3</c:v>
                </c:pt>
                <c:pt idx="358">
                  <c:v>2.528052242481065E-3</c:v>
                </c:pt>
                <c:pt idx="359">
                  <c:v>2.5431176021415815E-3</c:v>
                </c:pt>
                <c:pt idx="360">
                  <c:v>2.5570389897454672E-3</c:v>
                </c:pt>
                <c:pt idx="361">
                  <c:v>2.5711433301671672E-3</c:v>
                </c:pt>
                <c:pt idx="362">
                  <c:v>2.5873387984505975E-3</c:v>
                </c:pt>
                <c:pt idx="363">
                  <c:v>2.5991482140624083E-3</c:v>
                </c:pt>
                <c:pt idx="364">
                  <c:v>2.6190106163155483E-3</c:v>
                </c:pt>
                <c:pt idx="365">
                  <c:v>2.6334874400941038E-3</c:v>
                </c:pt>
                <c:pt idx="366">
                  <c:v>2.6480809039937827E-3</c:v>
                </c:pt>
                <c:pt idx="367">
                  <c:v>2.6667427510289241E-3</c:v>
                </c:pt>
                <c:pt idx="368">
                  <c:v>2.6432614062979155E-3</c:v>
                </c:pt>
                <c:pt idx="369">
                  <c:v>2.6591805103005398E-3</c:v>
                </c:pt>
                <c:pt idx="370">
                  <c:v>2.6775686642708306E-3</c:v>
                </c:pt>
                <c:pt idx="371">
                  <c:v>2.6957263984138621E-3</c:v>
                </c:pt>
                <c:pt idx="372">
                  <c:v>2.7131375177239067E-3</c:v>
                </c:pt>
                <c:pt idx="373">
                  <c:v>2.7280538582666485E-3</c:v>
                </c:pt>
                <c:pt idx="374">
                  <c:v>2.7445913060349966E-3</c:v>
                </c:pt>
                <c:pt idx="375">
                  <c:v>2.7603190543990692E-3</c:v>
                </c:pt>
                <c:pt idx="376">
                  <c:v>2.7768062162921428E-3</c:v>
                </c:pt>
                <c:pt idx="377">
                  <c:v>2.7875632272729386E-3</c:v>
                </c:pt>
                <c:pt idx="378">
                  <c:v>2.7666149988218721E-3</c:v>
                </c:pt>
                <c:pt idx="379">
                  <c:v>2.7805037258794253E-3</c:v>
                </c:pt>
                <c:pt idx="380">
                  <c:v>2.7957789281093464E-3</c:v>
                </c:pt>
                <c:pt idx="381">
                  <c:v>2.8126030832899469E-3</c:v>
                </c:pt>
                <c:pt idx="382">
                  <c:v>2.8316738122489832E-3</c:v>
                </c:pt>
                <c:pt idx="383">
                  <c:v>2.8510785091211488E-3</c:v>
                </c:pt>
                <c:pt idx="384">
                  <c:v>2.8710331701783348E-3</c:v>
                </c:pt>
                <c:pt idx="385">
                  <c:v>2.8831404058284071E-3</c:v>
                </c:pt>
                <c:pt idx="386">
                  <c:v>2.9006816752836706E-3</c:v>
                </c:pt>
                <c:pt idx="387">
                  <c:v>2.9146219871813337E-3</c:v>
                </c:pt>
                <c:pt idx="388">
                  <c:v>2.8904660217538717E-3</c:v>
                </c:pt>
                <c:pt idx="389">
                  <c:v>2.9039365527560234E-3</c:v>
                </c:pt>
                <c:pt idx="390">
                  <c:v>2.9165394097533884E-3</c:v>
                </c:pt>
                <c:pt idx="391">
                  <c:v>2.9288007652632933E-3</c:v>
                </c:pt>
                <c:pt idx="392">
                  <c:v>2.9418805347382827E-3</c:v>
                </c:pt>
                <c:pt idx="393">
                  <c:v>2.9597984330754319E-3</c:v>
                </c:pt>
                <c:pt idx="394">
                  <c:v>2.978176430686917E-3</c:v>
                </c:pt>
                <c:pt idx="395">
                  <c:v>2.9982753754821518E-3</c:v>
                </c:pt>
                <c:pt idx="396">
                  <c:v>3.0194937293706167E-3</c:v>
                </c:pt>
                <c:pt idx="397">
                  <c:v>3.0433316474202578E-3</c:v>
                </c:pt>
                <c:pt idx="398">
                  <c:v>3.0264856256787139E-3</c:v>
                </c:pt>
                <c:pt idx="399">
                  <c:v>3.0496110536956745E-3</c:v>
                </c:pt>
                <c:pt idx="400">
                  <c:v>3.0748126105025566E-3</c:v>
                </c:pt>
                <c:pt idx="401">
                  <c:v>3.0966741766579372E-3</c:v>
                </c:pt>
                <c:pt idx="402">
                  <c:v>3.1210302791875753E-3</c:v>
                </c:pt>
                <c:pt idx="403">
                  <c:v>3.1441462879864134E-3</c:v>
                </c:pt>
                <c:pt idx="404">
                  <c:v>3.1681035010955056E-3</c:v>
                </c:pt>
                <c:pt idx="405">
                  <c:v>3.1863005602332591E-3</c:v>
                </c:pt>
                <c:pt idx="406">
                  <c:v>3.2096449333097517E-3</c:v>
                </c:pt>
                <c:pt idx="407">
                  <c:v>3.2316981379457601E-3</c:v>
                </c:pt>
                <c:pt idx="408">
                  <c:v>3.2089532711972414E-3</c:v>
                </c:pt>
                <c:pt idx="409">
                  <c:v>3.2275595064076104E-3</c:v>
                </c:pt>
                <c:pt idx="410">
                  <c:v>3.242369286480314E-3</c:v>
                </c:pt>
                <c:pt idx="411">
                  <c:v>3.2634395051242692E-3</c:v>
                </c:pt>
                <c:pt idx="412">
                  <c:v>3.2856903819696525E-3</c:v>
                </c:pt>
                <c:pt idx="413">
                  <c:v>3.3004581401509915E-3</c:v>
                </c:pt>
                <c:pt idx="414">
                  <c:v>3.3259780747402967E-3</c:v>
                </c:pt>
                <c:pt idx="415">
                  <c:v>3.3449813379166872E-3</c:v>
                </c:pt>
                <c:pt idx="416">
                  <c:v>3.3681323262988241E-3</c:v>
                </c:pt>
                <c:pt idx="417">
                  <c:v>3.3816725825656009E-3</c:v>
                </c:pt>
                <c:pt idx="418">
                  <c:v>3.3572158033434623E-3</c:v>
                </c:pt>
                <c:pt idx="419">
                  <c:v>3.3650356094261E-3</c:v>
                </c:pt>
                <c:pt idx="420">
                  <c:v>3.3820448343413064E-3</c:v>
                </c:pt>
                <c:pt idx="421">
                  <c:v>3.3965811552539409E-3</c:v>
                </c:pt>
                <c:pt idx="422">
                  <c:v>3.4139190972179165E-3</c:v>
                </c:pt>
                <c:pt idx="423">
                  <c:v>3.4298168410318414E-3</c:v>
                </c:pt>
                <c:pt idx="424">
                  <c:v>3.4473348853786192E-3</c:v>
                </c:pt>
                <c:pt idx="425">
                  <c:v>3.4686499047283091E-3</c:v>
                </c:pt>
                <c:pt idx="426">
                  <c:v>3.4848465187161887E-3</c:v>
                </c:pt>
                <c:pt idx="427">
                  <c:v>3.5058963718515011E-3</c:v>
                </c:pt>
                <c:pt idx="428">
                  <c:v>3.4880240053859011E-3</c:v>
                </c:pt>
                <c:pt idx="429">
                  <c:v>3.5037699637412963E-3</c:v>
                </c:pt>
                <c:pt idx="430">
                  <c:v>3.5246934775914631E-3</c:v>
                </c:pt>
                <c:pt idx="431">
                  <c:v>3.542643881282251E-3</c:v>
                </c:pt>
                <c:pt idx="432">
                  <c:v>3.5683526471585185E-3</c:v>
                </c:pt>
                <c:pt idx="433">
                  <c:v>3.5934650570494512E-3</c:v>
                </c:pt>
                <c:pt idx="434">
                  <c:v>3.6140693214165042E-3</c:v>
                </c:pt>
                <c:pt idx="435">
                  <c:v>3.6404498240065935E-3</c:v>
                </c:pt>
                <c:pt idx="436">
                  <c:v>3.6702003762693557E-3</c:v>
                </c:pt>
                <c:pt idx="437">
                  <c:v>3.6889188867592453E-3</c:v>
                </c:pt>
                <c:pt idx="438">
                  <c:v>3.6663038195708492E-3</c:v>
                </c:pt>
                <c:pt idx="439">
                  <c:v>3.6888037835610464E-3</c:v>
                </c:pt>
                <c:pt idx="440">
                  <c:v>3.7153241479560679E-3</c:v>
                </c:pt>
                <c:pt idx="441">
                  <c:v>3.7399959487591766E-3</c:v>
                </c:pt>
                <c:pt idx="442">
                  <c:v>3.7574706636015762E-3</c:v>
                </c:pt>
                <c:pt idx="443">
                  <c:v>3.7823713505671253E-3</c:v>
                </c:pt>
                <c:pt idx="444">
                  <c:v>3.8035963907351762E-3</c:v>
                </c:pt>
                <c:pt idx="445">
                  <c:v>3.828459635490659E-3</c:v>
                </c:pt>
                <c:pt idx="446">
                  <c:v>3.8642694161191448E-3</c:v>
                </c:pt>
                <c:pt idx="447">
                  <c:v>3.8930778048222852E-3</c:v>
                </c:pt>
                <c:pt idx="448">
                  <c:v>3.8764920880663685E-3</c:v>
                </c:pt>
                <c:pt idx="449">
                  <c:v>3.9050000833157732E-3</c:v>
                </c:pt>
                <c:pt idx="450">
                  <c:v>3.94047857913576E-3</c:v>
                </c:pt>
                <c:pt idx="451">
                  <c:v>3.9749510561685828E-3</c:v>
                </c:pt>
                <c:pt idx="452">
                  <c:v>4.0063013645916705E-3</c:v>
                </c:pt>
                <c:pt idx="453">
                  <c:v>4.0394707308565609E-3</c:v>
                </c:pt>
                <c:pt idx="454">
                  <c:v>4.061755182409618E-3</c:v>
                </c:pt>
                <c:pt idx="455">
                  <c:v>4.0838983578241764E-3</c:v>
                </c:pt>
                <c:pt idx="456">
                  <c:v>4.0976438345325219E-3</c:v>
                </c:pt>
                <c:pt idx="457">
                  <c:v>4.114356760268785E-3</c:v>
                </c:pt>
                <c:pt idx="458">
                  <c:v>4.0834075957661923E-3</c:v>
                </c:pt>
                <c:pt idx="459">
                  <c:v>4.103927643542133E-3</c:v>
                </c:pt>
                <c:pt idx="460">
                  <c:v>4.1175996745402444E-3</c:v>
                </c:pt>
                <c:pt idx="461">
                  <c:v>4.1299925898055636E-3</c:v>
                </c:pt>
                <c:pt idx="462">
                  <c:v>4.1529854712571371E-3</c:v>
                </c:pt>
                <c:pt idx="463">
                  <c:v>4.1767229459029201E-3</c:v>
                </c:pt>
                <c:pt idx="464">
                  <c:v>4.1943721995669394E-3</c:v>
                </c:pt>
                <c:pt idx="465">
                  <c:v>4.2154529267456791E-3</c:v>
                </c:pt>
                <c:pt idx="466">
                  <c:v>4.2361485393888889E-3</c:v>
                </c:pt>
                <c:pt idx="467">
                  <c:v>4.2509966210857054E-3</c:v>
                </c:pt>
                <c:pt idx="468">
                  <c:v>4.2188845821812884E-3</c:v>
                </c:pt>
                <c:pt idx="469">
                  <c:v>4.2324593155476211E-3</c:v>
                </c:pt>
                <c:pt idx="470">
                  <c:v>4.2463109803599847E-3</c:v>
                </c:pt>
                <c:pt idx="471">
                  <c:v>4.253124674527502E-3</c:v>
                </c:pt>
                <c:pt idx="472">
                  <c:v>4.2428372477332247E-3</c:v>
                </c:pt>
                <c:pt idx="473">
                  <c:v>4.2563899023746075E-3</c:v>
                </c:pt>
                <c:pt idx="474">
                  <c:v>4.2709273783121523E-3</c:v>
                </c:pt>
                <c:pt idx="475">
                  <c:v>4.2845680013587914E-3</c:v>
                </c:pt>
                <c:pt idx="476">
                  <c:v>4.3087436793988647E-3</c:v>
                </c:pt>
                <c:pt idx="477">
                  <c:v>4.3214694112917434E-3</c:v>
                </c:pt>
                <c:pt idx="478">
                  <c:v>4.2951140413778673E-3</c:v>
                </c:pt>
                <c:pt idx="479">
                  <c:v>4.3298483404754394E-3</c:v>
                </c:pt>
                <c:pt idx="480">
                  <c:v>4.3442061862417457E-3</c:v>
                </c:pt>
                <c:pt idx="481">
                  <c:v>4.3652084312725157E-3</c:v>
                </c:pt>
                <c:pt idx="482">
                  <c:v>4.3892999177374816E-3</c:v>
                </c:pt>
                <c:pt idx="483">
                  <c:v>4.4045684054458203E-3</c:v>
                </c:pt>
                <c:pt idx="484">
                  <c:v>4.4096192555756128E-3</c:v>
                </c:pt>
                <c:pt idx="485">
                  <c:v>4.4176815703371088E-3</c:v>
                </c:pt>
                <c:pt idx="486">
                  <c:v>4.4317963641331542E-3</c:v>
                </c:pt>
                <c:pt idx="487">
                  <c:v>4.4450016234577608E-3</c:v>
                </c:pt>
                <c:pt idx="488">
                  <c:v>4.4143303313382756E-3</c:v>
                </c:pt>
                <c:pt idx="489">
                  <c:v>4.4293842582481058E-3</c:v>
                </c:pt>
                <c:pt idx="490">
                  <c:v>4.4389700644678004E-3</c:v>
                </c:pt>
                <c:pt idx="491">
                  <c:v>4.445040070261053E-3</c:v>
                </c:pt>
                <c:pt idx="492">
                  <c:v>4.4578424971264425E-3</c:v>
                </c:pt>
                <c:pt idx="493">
                  <c:v>4.4718428116083007E-3</c:v>
                </c:pt>
                <c:pt idx="494">
                  <c:v>4.4780524203631112E-3</c:v>
                </c:pt>
                <c:pt idx="495">
                  <c:v>4.4842637230629234E-3</c:v>
                </c:pt>
                <c:pt idx="496">
                  <c:v>4.4843070615691672E-3</c:v>
                </c:pt>
                <c:pt idx="497">
                  <c:v>4.496259144174097E-3</c:v>
                </c:pt>
                <c:pt idx="498">
                  <c:v>4.4543042670044958E-3</c:v>
                </c:pt>
                <c:pt idx="499">
                  <c:v>4.4563965594263304E-3</c:v>
                </c:pt>
                <c:pt idx="500">
                  <c:v>4.4624657950818013E-3</c:v>
                </c:pt>
                <c:pt idx="501">
                  <c:v>4.469577199845076E-3</c:v>
                </c:pt>
                <c:pt idx="502">
                  <c:v>4.4887462313255768E-3</c:v>
                </c:pt>
                <c:pt idx="503">
                  <c:v>4.5001233931648184E-3</c:v>
                </c:pt>
                <c:pt idx="504">
                  <c:v>4.5262649303107489E-3</c:v>
                </c:pt>
                <c:pt idx="505">
                  <c:v>4.542606571745279E-3</c:v>
                </c:pt>
                <c:pt idx="506">
                  <c:v>4.5525483520487426E-3</c:v>
                </c:pt>
                <c:pt idx="507">
                  <c:v>4.5795294883059475E-3</c:v>
                </c:pt>
                <c:pt idx="508">
                  <c:v>4.5492546920958485E-3</c:v>
                </c:pt>
                <c:pt idx="509">
                  <c:v>4.5708915081996235E-3</c:v>
                </c:pt>
                <c:pt idx="510">
                  <c:v>4.5917736502491232E-3</c:v>
                </c:pt>
                <c:pt idx="511">
                  <c:v>4.5977939309220575E-3</c:v>
                </c:pt>
                <c:pt idx="512">
                  <c:v>4.6264712168761664E-3</c:v>
                </c:pt>
                <c:pt idx="513">
                  <c:v>4.6412714790256054E-3</c:v>
                </c:pt>
                <c:pt idx="514">
                  <c:v>4.6535244523641132E-3</c:v>
                </c:pt>
                <c:pt idx="515">
                  <c:v>4.6798428101841143E-3</c:v>
                </c:pt>
                <c:pt idx="516">
                  <c:v>4.6942858711373978E-3</c:v>
                </c:pt>
                <c:pt idx="517">
                  <c:v>4.7179314967289296E-3</c:v>
                </c:pt>
                <c:pt idx="518">
                  <c:v>4.6766561720086022E-3</c:v>
                </c:pt>
                <c:pt idx="519">
                  <c:v>4.687631326748742E-3</c:v>
                </c:pt>
                <c:pt idx="520">
                  <c:v>4.7079623354659662E-3</c:v>
                </c:pt>
                <c:pt idx="521">
                  <c:v>4.7133722358724643E-3</c:v>
                </c:pt>
                <c:pt idx="522">
                  <c:v>4.7275164501342217E-3</c:v>
                </c:pt>
                <c:pt idx="523">
                  <c:v>4.7424893405100116E-3</c:v>
                </c:pt>
                <c:pt idx="524">
                  <c:v>4.7591919879059908E-3</c:v>
                </c:pt>
                <c:pt idx="525">
                  <c:v>4.7694383749903365E-3</c:v>
                </c:pt>
                <c:pt idx="526">
                  <c:v>4.7802800265279825E-3</c:v>
                </c:pt>
                <c:pt idx="527">
                  <c:v>4.8023161845706097E-3</c:v>
                </c:pt>
                <c:pt idx="528">
                  <c:v>4.7708030676073257E-3</c:v>
                </c:pt>
                <c:pt idx="529">
                  <c:v>4.7846133541153994E-3</c:v>
                </c:pt>
                <c:pt idx="530">
                  <c:v>4.8020261551737645E-3</c:v>
                </c:pt>
                <c:pt idx="531">
                  <c:v>4.8076994913189329E-3</c:v>
                </c:pt>
                <c:pt idx="532">
                  <c:v>4.8171093408763957E-3</c:v>
                </c:pt>
                <c:pt idx="533">
                  <c:v>4.83526968969259E-3</c:v>
                </c:pt>
                <c:pt idx="534">
                  <c:v>4.8427056649467531E-3</c:v>
                </c:pt>
                <c:pt idx="535">
                  <c:v>4.8654398075093424E-3</c:v>
                </c:pt>
                <c:pt idx="536">
                  <c:v>4.8843295801080135E-3</c:v>
                </c:pt>
                <c:pt idx="537">
                  <c:v>4.8942430559638737E-3</c:v>
                </c:pt>
                <c:pt idx="538">
                  <c:v>4.8629193308934249E-3</c:v>
                </c:pt>
                <c:pt idx="539">
                  <c:v>4.896071296383064E-3</c:v>
                </c:pt>
                <c:pt idx="540">
                  <c:v>4.9196126709246798E-3</c:v>
                </c:pt>
                <c:pt idx="541">
                  <c:v>4.9390536394288108E-3</c:v>
                </c:pt>
                <c:pt idx="542">
                  <c:v>4.9507978805750736E-3</c:v>
                </c:pt>
                <c:pt idx="543">
                  <c:v>4.967919505939492E-3</c:v>
                </c:pt>
                <c:pt idx="544">
                  <c:v>4.9896314467555106E-3</c:v>
                </c:pt>
                <c:pt idx="545">
                  <c:v>4.9822931232638588E-3</c:v>
                </c:pt>
                <c:pt idx="546">
                  <c:v>4.9988508476839187E-3</c:v>
                </c:pt>
                <c:pt idx="547">
                  <c:v>5.0000481712480964E-3</c:v>
                </c:pt>
                <c:pt idx="548">
                  <c:v>4.9569057482185732E-3</c:v>
                </c:pt>
                <c:pt idx="549">
                  <c:v>4.9647054285553317E-3</c:v>
                </c:pt>
                <c:pt idx="550">
                  <c:v>4.9662156859771236E-3</c:v>
                </c:pt>
                <c:pt idx="551">
                  <c:v>4.9766265158960139E-3</c:v>
                </c:pt>
                <c:pt idx="552">
                  <c:v>4.9937327937736118E-3</c:v>
                </c:pt>
                <c:pt idx="553">
                  <c:v>4.9977008029888767E-3</c:v>
                </c:pt>
                <c:pt idx="554">
                  <c:v>5.0073537776374492E-3</c:v>
                </c:pt>
                <c:pt idx="555">
                  <c:v>5.0204153131206504E-3</c:v>
                </c:pt>
                <c:pt idx="556">
                  <c:v>5.0370350327887245E-3</c:v>
                </c:pt>
                <c:pt idx="557">
                  <c:v>5.0593430716752525E-3</c:v>
                </c:pt>
                <c:pt idx="558">
                  <c:v>5.042137800332692E-3</c:v>
                </c:pt>
                <c:pt idx="559">
                  <c:v>5.056189537891981E-3</c:v>
                </c:pt>
                <c:pt idx="560">
                  <c:v>5.0893127276983394E-3</c:v>
                </c:pt>
                <c:pt idx="561">
                  <c:v>5.1056109753560867E-3</c:v>
                </c:pt>
                <c:pt idx="562">
                  <c:v>5.120861969409975E-3</c:v>
                </c:pt>
                <c:pt idx="563">
                  <c:v>5.1407461404851416E-3</c:v>
                </c:pt>
                <c:pt idx="564">
                  <c:v>5.1611224641351545E-3</c:v>
                </c:pt>
                <c:pt idx="565">
                  <c:v>5.1851289697355781E-3</c:v>
                </c:pt>
                <c:pt idx="566">
                  <c:v>5.1812425953589418E-3</c:v>
                </c:pt>
                <c:pt idx="567">
                  <c:v>5.1808372199843413E-3</c:v>
                </c:pt>
                <c:pt idx="568">
                  <c:v>5.1417563710914093E-3</c:v>
                </c:pt>
                <c:pt idx="569">
                  <c:v>5.1621632438363504E-3</c:v>
                </c:pt>
                <c:pt idx="570">
                  <c:v>5.1804994291753956E-3</c:v>
                </c:pt>
                <c:pt idx="571">
                  <c:v>5.1986367711905233E-3</c:v>
                </c:pt>
                <c:pt idx="572">
                  <c:v>5.2211362191121827E-3</c:v>
                </c:pt>
                <c:pt idx="573">
                  <c:v>5.2477527314413082E-3</c:v>
                </c:pt>
                <c:pt idx="574">
                  <c:v>5.2752784801842201E-3</c:v>
                </c:pt>
                <c:pt idx="575">
                  <c:v>5.3072137837700106E-3</c:v>
                </c:pt>
                <c:pt idx="576">
                  <c:v>5.3522472340666394E-3</c:v>
                </c:pt>
                <c:pt idx="577">
                  <c:v>5.3730810658383713E-3</c:v>
                </c:pt>
                <c:pt idx="578">
                  <c:v>5.3634583269114673E-3</c:v>
                </c:pt>
                <c:pt idx="579">
                  <c:v>5.4074052008059852E-3</c:v>
                </c:pt>
                <c:pt idx="580">
                  <c:v>5.4540880524059643E-3</c:v>
                </c:pt>
                <c:pt idx="581">
                  <c:v>5.5012147361856193E-3</c:v>
                </c:pt>
                <c:pt idx="582">
                  <c:v>5.5270631677582852E-3</c:v>
                </c:pt>
                <c:pt idx="583">
                  <c:v>5.5662909037720778E-3</c:v>
                </c:pt>
                <c:pt idx="584">
                  <c:v>5.5976428316187104E-3</c:v>
                </c:pt>
                <c:pt idx="585">
                  <c:v>5.6302318470403791E-3</c:v>
                </c:pt>
                <c:pt idx="586">
                  <c:v>5.6568626211610613E-3</c:v>
                </c:pt>
                <c:pt idx="587">
                  <c:v>5.6845121509091741E-3</c:v>
                </c:pt>
                <c:pt idx="588">
                  <c:v>5.6601267137701139E-3</c:v>
                </c:pt>
                <c:pt idx="589">
                  <c:v>5.6837708870196568E-3</c:v>
                </c:pt>
                <c:pt idx="590">
                  <c:v>5.7113718365483469E-3</c:v>
                </c:pt>
                <c:pt idx="591">
                  <c:v>5.7335798376604774E-3</c:v>
                </c:pt>
                <c:pt idx="592">
                  <c:v>5.7608408566298406E-3</c:v>
                </c:pt>
                <c:pt idx="593">
                  <c:v>5.7703249067390218E-3</c:v>
                </c:pt>
                <c:pt idx="594">
                  <c:v>5.8072451237825605E-3</c:v>
                </c:pt>
                <c:pt idx="595">
                  <c:v>5.8372242883239283E-3</c:v>
                </c:pt>
                <c:pt idx="596">
                  <c:v>5.861279310324998E-3</c:v>
                </c:pt>
                <c:pt idx="597">
                  <c:v>5.9001728196392822E-3</c:v>
                </c:pt>
                <c:pt idx="598">
                  <c:v>5.8792482014312667E-3</c:v>
                </c:pt>
                <c:pt idx="599">
                  <c:v>5.8902218505850409E-3</c:v>
                </c:pt>
                <c:pt idx="600">
                  <c:v>5.9109417386382203E-3</c:v>
                </c:pt>
                <c:pt idx="601">
                  <c:v>5.9262555710665535E-3</c:v>
                </c:pt>
                <c:pt idx="602">
                  <c:v>5.9618925825900455E-3</c:v>
                </c:pt>
                <c:pt idx="603">
                  <c:v>5.9617802568735969E-3</c:v>
                </c:pt>
                <c:pt idx="604">
                  <c:v>5.9693743328406651E-3</c:v>
                </c:pt>
                <c:pt idx="605">
                  <c:v>5.967699812757736E-3</c:v>
                </c:pt>
                <c:pt idx="606">
                  <c:v>5.9794537921465463E-3</c:v>
                </c:pt>
                <c:pt idx="607">
                  <c:v>5.9903340033768326E-3</c:v>
                </c:pt>
                <c:pt idx="608">
                  <c:v>5.9608276334583458E-3</c:v>
                </c:pt>
                <c:pt idx="609">
                  <c:v>5.9526833624136775E-3</c:v>
                </c:pt>
                <c:pt idx="610">
                  <c:v>5.9599111668559744E-3</c:v>
                </c:pt>
                <c:pt idx="611">
                  <c:v>5.9758745813201404E-3</c:v>
                </c:pt>
                <c:pt idx="612">
                  <c:v>6.0053692178826217E-3</c:v>
                </c:pt>
                <c:pt idx="613">
                  <c:v>6.0196496011323194E-3</c:v>
                </c:pt>
                <c:pt idx="614">
                  <c:v>6.0244013464846296E-3</c:v>
                </c:pt>
                <c:pt idx="615">
                  <c:v>6.0397365489314242E-3</c:v>
                </c:pt>
                <c:pt idx="616">
                  <c:v>6.0612288310267302E-3</c:v>
                </c:pt>
                <c:pt idx="617">
                  <c:v>6.0723716812894589E-3</c:v>
                </c:pt>
                <c:pt idx="618">
                  <c:v>6.0378505069746905E-3</c:v>
                </c:pt>
                <c:pt idx="619">
                  <c:v>6.0314534685617536E-3</c:v>
                </c:pt>
                <c:pt idx="620">
                  <c:v>6.0275582588462089E-3</c:v>
                </c:pt>
                <c:pt idx="621">
                  <c:v>6.047199727832327E-3</c:v>
                </c:pt>
                <c:pt idx="622">
                  <c:v>6.0571833396596535E-3</c:v>
                </c:pt>
                <c:pt idx="623">
                  <c:v>6.0647457262535363E-3</c:v>
                </c:pt>
                <c:pt idx="624">
                  <c:v>6.081519885190608E-3</c:v>
                </c:pt>
                <c:pt idx="625">
                  <c:v>6.0984657367054553E-3</c:v>
                </c:pt>
                <c:pt idx="626">
                  <c:v>6.1276198172261808E-3</c:v>
                </c:pt>
                <c:pt idx="627">
                  <c:v>6.1647508764321839E-3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965888"/>
        <c:axId val="153244032"/>
      </c:scatterChart>
      <c:valAx>
        <c:axId val="152965888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3244032"/>
        <c:crosses val="autoZero"/>
        <c:crossBetween val="midCat"/>
        <c:majorUnit val="0.01"/>
        <c:minorUnit val="5.0000000000000001E-3"/>
      </c:valAx>
      <c:valAx>
        <c:axId val="15324403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296588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 w="6350">
                <a:solidFill>
                  <a:srgbClr val="00B05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0.10874251752107966</c:v>
                </c:pt>
                <c:pt idx="1">
                  <c:v>0.10327075476988057</c:v>
                </c:pt>
                <c:pt idx="2">
                  <c:v>0.50934450213657101</c:v>
                </c:pt>
                <c:pt idx="3">
                  <c:v>1.0245687548847968</c:v>
                </c:pt>
                <c:pt idx="4">
                  <c:v>0.5325892837559536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67584"/>
        <c:axId val="153286528"/>
      </c:scatterChart>
      <c:valAx>
        <c:axId val="153267584"/>
        <c:scaling>
          <c:orientation val="minMax"/>
          <c:max val="2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3286528"/>
        <c:crosses val="autoZero"/>
        <c:crossBetween val="midCat"/>
        <c:majorUnit val="1"/>
        <c:minorUnit val="0.5"/>
      </c:valAx>
      <c:valAx>
        <c:axId val="15328652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326758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12</xdr:col>
      <xdr:colOff>9525</xdr:colOff>
      <xdr:row>10</xdr:row>
      <xdr:rowOff>9525</xdr:rowOff>
    </xdr:from>
    <xdr:to>
      <xdr:col>15</xdr:col>
      <xdr:colOff>622575</xdr:colOff>
      <xdr:row>25</xdr:row>
      <xdr:rowOff>100650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600076</xdr:colOff>
      <xdr:row>10</xdr:row>
      <xdr:rowOff>9525</xdr:rowOff>
    </xdr:from>
    <xdr:to>
      <xdr:col>16</xdr:col>
      <xdr:colOff>388876</xdr:colOff>
      <xdr:row>25</xdr:row>
      <xdr:rowOff>100650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381001</xdr:colOff>
      <xdr:row>10</xdr:row>
      <xdr:rowOff>9525</xdr:rowOff>
    </xdr:from>
    <xdr:to>
      <xdr:col>17</xdr:col>
      <xdr:colOff>169801</xdr:colOff>
      <xdr:row>25</xdr:row>
      <xdr:rowOff>100650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161926</xdr:colOff>
      <xdr:row>10</xdr:row>
      <xdr:rowOff>9525</xdr:rowOff>
    </xdr:from>
    <xdr:to>
      <xdr:col>18</xdr:col>
      <xdr:colOff>560326</xdr:colOff>
      <xdr:row>25</xdr:row>
      <xdr:rowOff>100650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37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75" name="Object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39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40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171450</xdr:colOff>
          <xdr:row>0</xdr:row>
          <xdr:rowOff>9525</xdr:rowOff>
        </xdr:from>
        <xdr:to>
          <xdr:col>6</xdr:col>
          <xdr:colOff>657225</xdr:colOff>
          <xdr:row>1</xdr:row>
          <xdr:rowOff>47625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47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12" sqref="H12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2" customWidth="1"/>
    <col min="8" max="8" width="13.28515625" style="39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47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39"/>
      <c r="F1" s="40"/>
      <c r="G1" s="40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1"/>
      <c r="F2" s="41"/>
      <c r="G2" s="41"/>
      <c r="I2" s="32"/>
      <c r="M2" s="12"/>
      <c r="N2" s="12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42">
        <f t="shared" ref="E3:E66" si="0" xml:space="preserve"> H$10/((LN(D3))^2+H$7*LN(D3)+H$4)</f>
        <v>243.72149782278993</v>
      </c>
      <c r="F3" s="42">
        <f xml:space="preserve"> E3^2*(2*LN(D3)+H$7)*SQRT(1/C3+1/B3)/(H$10*SQRT(11*2))</f>
        <v>2.6396519549183344</v>
      </c>
      <c r="G3" s="42">
        <f xml:space="preserve"> F3/E3</f>
        <v>1.0830607798240379E-2</v>
      </c>
      <c r="H3" s="43" t="s">
        <v>4</v>
      </c>
      <c r="I3" s="33">
        <v>7.4999999999999997E-2</v>
      </c>
      <c r="J3" s="34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42">
        <f t="shared" si="0"/>
        <v>246.29360118444288</v>
      </c>
      <c r="F4" s="42">
        <f xml:space="preserve"> E4^2*(2*LN(D4)+H$7)*SQRT(1/C4+1/B4)/(H$10*SQRT(11*3))</f>
        <v>1.8148986115176136</v>
      </c>
      <c r="G4" s="42">
        <f xml:space="preserve"> F4/E4</f>
        <v>7.3688419138363366E-3</v>
      </c>
      <c r="H4" s="43">
        <v>4.9533736819999996</v>
      </c>
      <c r="I4" s="33">
        <v>0.156</v>
      </c>
      <c r="J4" s="34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42">
        <f t="shared" si="0"/>
        <v>248.05578613293909</v>
      </c>
      <c r="F5" s="42">
        <f t="shared" ref="F5:F10" si="1" xml:space="preserve"> E5^2*(2*LN(D5)+H$7)*SQRT(1/C5+1/B5)/(H$10*SQRT(11*3))</f>
        <v>1.4789514010856597</v>
      </c>
      <c r="G5" s="42">
        <f xml:space="preserve"> F5/E5</f>
        <v>5.9621725586076592E-3</v>
      </c>
      <c r="H5" s="44"/>
      <c r="I5" s="33">
        <v>0.216</v>
      </c>
      <c r="J5" s="34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42">
        <f xml:space="preserve"> ABS(N5-E126)</f>
        <v>0.10874251752107966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42">
        <f t="shared" si="0"/>
        <v>248.99634930172346</v>
      </c>
      <c r="F6" s="42">
        <f t="shared" si="1"/>
        <v>1.3175726172767332</v>
      </c>
      <c r="G6" s="42">
        <f t="shared" ref="G6:G69" si="2" xml:space="preserve"> F6/E6</f>
        <v>5.2915338757844729E-3</v>
      </c>
      <c r="H6" s="43" t="s">
        <v>5</v>
      </c>
      <c r="I6" s="33">
        <v>0.438</v>
      </c>
      <c r="J6" s="34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42">
        <f xml:space="preserve"> ABS(N6-E231)</f>
        <v>0.10327075476988057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42">
        <f t="shared" si="0"/>
        <v>249.95140334874279</v>
      </c>
      <c r="F7" s="42">
        <f t="shared" si="1"/>
        <v>1.2275095537758389</v>
      </c>
      <c r="G7" s="42">
        <f t="shared" si="2"/>
        <v>4.9109928463300749E-3</v>
      </c>
      <c r="H7" s="43">
        <v>-3.7160757339999999</v>
      </c>
      <c r="I7" s="33">
        <v>0.55100000000000005</v>
      </c>
      <c r="J7" s="34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42">
        <f xml:space="preserve"> ABS(N7-E296)</f>
        <v>0.50934450213657101</v>
      </c>
      <c r="Q7" s="8"/>
    </row>
    <row r="8" spans="1:17" ht="15" x14ac:dyDescent="0.25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42">
        <f t="shared" si="0"/>
        <v>250.489901481522</v>
      </c>
      <c r="F8" s="42">
        <f t="shared" si="1"/>
        <v>1.2109432108497129</v>
      </c>
      <c r="G8" s="42">
        <f t="shared" si="2"/>
        <v>4.8342995214082154E-3</v>
      </c>
      <c r="H8" s="44"/>
      <c r="I8" s="33">
        <v>0.82599999999999996</v>
      </c>
      <c r="J8" s="34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42">
        <f xml:space="preserve"> ABS(N8-E376)</f>
        <v>1.0245687548847968</v>
      </c>
      <c r="Q8" s="8"/>
    </row>
    <row r="9" spans="1:17" ht="15" x14ac:dyDescent="0.25">
      <c r="A9" s="1">
        <v>0.192</v>
      </c>
      <c r="B9" s="15">
        <v>1999.333333</v>
      </c>
      <c r="C9" s="15">
        <v>249.33333329999999</v>
      </c>
      <c r="D9" s="15">
        <v>8.7453292810000001</v>
      </c>
      <c r="E9" s="42">
        <f t="shared" si="0"/>
        <v>252.68428224298825</v>
      </c>
      <c r="F9" s="42">
        <f t="shared" si="1"/>
        <v>1.1483787291497527</v>
      </c>
      <c r="G9" s="42">
        <f t="shared" si="2"/>
        <v>4.5447176965500357E-3</v>
      </c>
      <c r="H9" s="43" t="s">
        <v>6</v>
      </c>
      <c r="I9" s="33">
        <v>0.95599999999999996</v>
      </c>
      <c r="J9" s="34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42">
        <f xml:space="preserve"> ABS(N9-E485)</f>
        <v>0.5325892837559536</v>
      </c>
      <c r="Q9" s="8"/>
    </row>
    <row r="10" spans="1:17" ht="15" x14ac:dyDescent="0.25">
      <c r="A10" s="1">
        <v>0.216</v>
      </c>
      <c r="B10" s="15">
        <v>1914.333333</v>
      </c>
      <c r="C10" s="15">
        <v>236</v>
      </c>
      <c r="D10" s="15">
        <v>8.5770366469999999</v>
      </c>
      <c r="E10" s="42">
        <f t="shared" si="0"/>
        <v>254.54678149768191</v>
      </c>
      <c r="F10" s="42">
        <f t="shared" si="1"/>
        <v>1.1221592131450375</v>
      </c>
      <c r="G10" s="42">
        <f t="shared" si="2"/>
        <v>4.4084596416523805E-3</v>
      </c>
      <c r="H10" s="43">
        <v>403.65504829999998</v>
      </c>
      <c r="I10" s="33">
        <v>1.351</v>
      </c>
      <c r="J10" s="34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42">
        <f t="shared" si="0"/>
        <v>256.06346370674737</v>
      </c>
      <c r="F11" s="42">
        <f xml:space="preserve"> E11^2*(2*LN(D11)+H$7)*SQRT(1/C11+1/B11)/(H$10*SQRT(11*5))</f>
        <v>0.85072334270751004</v>
      </c>
      <c r="G11" s="42">
        <f t="shared" si="2"/>
        <v>3.3223144387431527E-3</v>
      </c>
      <c r="I11" s="33">
        <v>1.4630000000000001</v>
      </c>
      <c r="J11" s="34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42">
        <f t="shared" si="0"/>
        <v>257.05105189850326</v>
      </c>
      <c r="F12" s="42">
        <f t="shared" ref="F12:F20" si="3" xml:space="preserve"> E12^2*(2*LN(D12)+H$7)*SQRT(1/C12+1/B12)/(H$10*SQRT(11*5))</f>
        <v>0.82863703667086153</v>
      </c>
      <c r="G12" s="42">
        <f t="shared" si="2"/>
        <v>3.2236282658670047E-3</v>
      </c>
      <c r="I12" s="33">
        <v>1.5</v>
      </c>
      <c r="J12" s="34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42">
        <f t="shared" si="0"/>
        <v>257.42586901575498</v>
      </c>
      <c r="F13" s="42">
        <f t="shared" si="3"/>
        <v>0.83681094427509961</v>
      </c>
      <c r="G13" s="42">
        <f t="shared" si="2"/>
        <v>3.2506870714841991E-3</v>
      </c>
      <c r="I13" s="33">
        <v>1.6759999999999999</v>
      </c>
      <c r="J13" s="34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42">
        <f t="shared" si="0"/>
        <v>257.58967620058792</v>
      </c>
      <c r="F14" s="42">
        <f t="shared" si="3"/>
        <v>0.84167416377245052</v>
      </c>
      <c r="G14" s="42">
        <f t="shared" si="2"/>
        <v>3.2674995993124726E-3</v>
      </c>
      <c r="I14" s="33">
        <v>1.895</v>
      </c>
      <c r="J14" s="34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42">
        <f t="shared" si="0"/>
        <v>257.51854996235585</v>
      </c>
      <c r="F15" s="42">
        <f t="shared" si="3"/>
        <v>0.86061638592055167</v>
      </c>
      <c r="G15" s="42">
        <f t="shared" si="2"/>
        <v>3.341958806642694E-3</v>
      </c>
      <c r="I15" s="33">
        <v>2.0489999999999999</v>
      </c>
      <c r="J15" s="34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42">
        <f t="shared" si="0"/>
        <v>257.41736373164127</v>
      </c>
      <c r="F16" s="42">
        <f t="shared" si="3"/>
        <v>0.86459891920949683</v>
      </c>
      <c r="G16" s="42">
        <f t="shared" si="2"/>
        <v>3.3587435854204651E-3</v>
      </c>
      <c r="I16" s="33">
        <v>2.5419999999999998</v>
      </c>
      <c r="J16" s="34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42">
        <f t="shared" si="0"/>
        <v>257.37576063461495</v>
      </c>
      <c r="F17" s="42">
        <f t="shared" si="3"/>
        <v>0.87984827363760831</v>
      </c>
      <c r="G17" s="42">
        <f t="shared" si="2"/>
        <v>3.4185358849184336E-3</v>
      </c>
      <c r="I17" s="33">
        <v>2.9449999999999998</v>
      </c>
      <c r="J17" s="34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42">
        <f t="shared" si="0"/>
        <v>257.17181267585772</v>
      </c>
      <c r="F18" s="42">
        <f t="shared" si="3"/>
        <v>0.89442734699963322</v>
      </c>
      <c r="G18" s="42">
        <f t="shared" si="2"/>
        <v>3.4779369390959638E-3</v>
      </c>
      <c r="I18" s="33">
        <v>3</v>
      </c>
      <c r="J18" s="34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42">
        <f t="shared" si="0"/>
        <v>257.18880038873863</v>
      </c>
      <c r="F19" s="42">
        <f t="shared" si="3"/>
        <v>0.90124200721429693</v>
      </c>
      <c r="G19" s="42">
        <f t="shared" si="2"/>
        <v>3.5042039383210992E-3</v>
      </c>
      <c r="I19" s="33">
        <v>3.2010000000000001</v>
      </c>
      <c r="J19" s="34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42">
        <f t="shared" si="0"/>
        <v>257.19845781714076</v>
      </c>
      <c r="F20" s="42">
        <f t="shared" si="3"/>
        <v>0.8918688017132409</v>
      </c>
      <c r="G20" s="42">
        <f t="shared" si="2"/>
        <v>3.4676288858128726E-3</v>
      </c>
      <c r="I20" s="33">
        <v>3.5230000000000001</v>
      </c>
      <c r="J20" s="34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42">
        <f t="shared" si="0"/>
        <v>257.30104543697655</v>
      </c>
      <c r="F21" s="42">
        <f xml:space="preserve"> E21^2*(2*LN(D21)+H$7)*SQRT(1/C21+1/B21)/(H$10*SQRT(11*7))</f>
        <v>0.76226795543598991</v>
      </c>
      <c r="G21" s="42">
        <f t="shared" si="2"/>
        <v>2.9625528887433153E-3</v>
      </c>
      <c r="I21" s="33">
        <v>3.798</v>
      </c>
      <c r="J21" s="34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42">
        <f t="shared" si="0"/>
        <v>257.12881214185336</v>
      </c>
      <c r="F22" s="42">
        <f t="shared" ref="F22:F30" si="4" xml:space="preserve"> E22^2*(2*LN(D22)+H$7)*SQRT(1/C22+1/B22)/(H$10*SQRT(11*7))</f>
        <v>0.77721550655496485</v>
      </c>
      <c r="G22" s="42">
        <f t="shared" si="2"/>
        <v>3.0226698442731847E-3</v>
      </c>
      <c r="I22" s="33">
        <v>4.3609999999999998</v>
      </c>
      <c r="J22" s="34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42">
        <f t="shared" si="0"/>
        <v>257.17016517880916</v>
      </c>
      <c r="F23" s="42">
        <f t="shared" si="4"/>
        <v>0.7801583137302226</v>
      </c>
      <c r="G23" s="42">
        <f t="shared" si="2"/>
        <v>3.0336268329873425E-3</v>
      </c>
      <c r="I23" s="33">
        <v>5.2519999999999998</v>
      </c>
      <c r="J23" s="34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42">
        <f t="shared" si="0"/>
        <v>257.26576313888</v>
      </c>
      <c r="F24" s="42">
        <f t="shared" si="4"/>
        <v>0.7749488677241263</v>
      </c>
      <c r="G24" s="42">
        <f t="shared" si="2"/>
        <v>3.0122502826222738E-3</v>
      </c>
      <c r="I24" s="33">
        <v>5.53</v>
      </c>
      <c r="J24" s="34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42">
        <f t="shared" si="0"/>
        <v>257.38140735139672</v>
      </c>
      <c r="F25" s="42">
        <f t="shared" si="4"/>
        <v>0.76574810814326444</v>
      </c>
      <c r="G25" s="42">
        <f t="shared" si="2"/>
        <v>2.9751492775770194E-3</v>
      </c>
      <c r="I25" s="33">
        <v>5.72</v>
      </c>
      <c r="J25" s="34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42">
        <f t="shared" si="0"/>
        <v>257.12132222453982</v>
      </c>
      <c r="F26" s="42">
        <f t="shared" si="4"/>
        <v>0.76547574357015968</v>
      </c>
      <c r="G26" s="42">
        <f t="shared" si="2"/>
        <v>2.9770994367463713E-3</v>
      </c>
      <c r="I26" s="33">
        <v>5.9909999999999997</v>
      </c>
      <c r="J26" s="34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42">
        <f t="shared" si="0"/>
        <v>256.94449191668258</v>
      </c>
      <c r="F27" s="42">
        <f t="shared" si="4"/>
        <v>0.75357013697743447</v>
      </c>
      <c r="G27" s="42">
        <f t="shared" si="2"/>
        <v>2.9328129642171466E-3</v>
      </c>
      <c r="I27" s="33">
        <v>6.1920000000000002</v>
      </c>
      <c r="J27" s="34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42">
        <f t="shared" si="0"/>
        <v>256.93234922845409</v>
      </c>
      <c r="F28" s="42">
        <f t="shared" si="4"/>
        <v>0.73243988390333281</v>
      </c>
      <c r="G28" s="42">
        <f t="shared" si="2"/>
        <v>2.8507110377606684E-3</v>
      </c>
      <c r="I28" s="33">
        <v>6.9029999999999996</v>
      </c>
      <c r="J28" s="34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42">
        <f t="shared" si="0"/>
        <v>256.7481321768542</v>
      </c>
      <c r="F29" s="42">
        <f t="shared" si="4"/>
        <v>0.71612054133871827</v>
      </c>
      <c r="G29" s="42">
        <f t="shared" si="2"/>
        <v>2.7891947461001878E-3</v>
      </c>
      <c r="I29" s="33">
        <v>7.11</v>
      </c>
      <c r="J29" s="34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42">
        <f t="shared" si="0"/>
        <v>256.55314143952296</v>
      </c>
      <c r="F30" s="42">
        <f t="shared" si="4"/>
        <v>0.6952637593753529</v>
      </c>
      <c r="G30" s="42">
        <f t="shared" si="2"/>
        <v>2.7100184993807484E-3</v>
      </c>
      <c r="I30" s="33">
        <v>7.7709999999999999</v>
      </c>
      <c r="J30" s="34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42">
        <f t="shared" si="0"/>
        <v>256.22400204633152</v>
      </c>
      <c r="F31" s="42">
        <f xml:space="preserve"> E31^2*(2*LN(D31)+H$7)*SQRT(1/C31+1/B31)/(H$10*SQRT(11*9))</f>
        <v>0.58913124928296834</v>
      </c>
      <c r="G31" s="42">
        <f t="shared" si="2"/>
        <v>2.2992820523365298E-3</v>
      </c>
      <c r="I31" s="33">
        <v>8.0350000000000001</v>
      </c>
      <c r="J31" s="34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42">
        <f t="shared" si="0"/>
        <v>255.82813576571283</v>
      </c>
      <c r="F32" s="42">
        <f t="shared" ref="F32:F40" si="5" xml:space="preserve"> E32^2*(2*LN(D32)+H$7)*SQRT(1/C32+1/B32)/(H$10*SQRT(11*9))</f>
        <v>0.57026824197363346</v>
      </c>
      <c r="G32" s="42">
        <f t="shared" si="2"/>
        <v>2.2291068191806884E-3</v>
      </c>
      <c r="I32" s="33">
        <v>9.0299999999999994</v>
      </c>
      <c r="J32" s="34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42">
        <f t="shared" si="0"/>
        <v>255.38633535186554</v>
      </c>
      <c r="F33" s="42">
        <f t="shared" si="5"/>
        <v>0.54921211126443337</v>
      </c>
      <c r="G33" s="42">
        <f t="shared" si="2"/>
        <v>2.1505148680243261E-3</v>
      </c>
      <c r="I33" s="33">
        <v>10.19</v>
      </c>
      <c r="J33" s="34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42">
        <f t="shared" si="0"/>
        <v>254.81452636496888</v>
      </c>
      <c r="F34" s="42">
        <f t="shared" si="5"/>
        <v>0.53256041294441148</v>
      </c>
      <c r="G34" s="42">
        <f t="shared" si="2"/>
        <v>2.0899923585268026E-3</v>
      </c>
      <c r="I34" s="33">
        <v>10.315</v>
      </c>
      <c r="J34" s="34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42">
        <f t="shared" si="0"/>
        <v>254.30943135192121</v>
      </c>
      <c r="F35" s="42">
        <f t="shared" si="5"/>
        <v>0.50921902423191723</v>
      </c>
      <c r="G35" s="42">
        <f t="shared" si="2"/>
        <v>2.0023599656720727E-3</v>
      </c>
      <c r="I35" s="33">
        <v>10.896000000000001</v>
      </c>
      <c r="J35" s="34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42">
        <f t="shared" si="0"/>
        <v>253.95216186135565</v>
      </c>
      <c r="F36" s="42">
        <f t="shared" si="5"/>
        <v>0.48610276448754564</v>
      </c>
      <c r="G36" s="42">
        <f t="shared" si="2"/>
        <v>1.9141509208845872E-3</v>
      </c>
      <c r="I36" s="33">
        <v>11.175000000000001</v>
      </c>
      <c r="J36" s="34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42">
        <f t="shared" si="0"/>
        <v>253.82069111062933</v>
      </c>
      <c r="F37" s="42">
        <f t="shared" si="5"/>
        <v>0.46002987298193615</v>
      </c>
      <c r="G37" s="42">
        <f t="shared" si="2"/>
        <v>1.812420693399772E-3</v>
      </c>
      <c r="I37" s="33">
        <v>11.56</v>
      </c>
      <c r="J37" s="34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42">
        <f t="shared" si="0"/>
        <v>253.81633706681384</v>
      </c>
      <c r="F38" s="42">
        <f t="shared" si="5"/>
        <v>0.43399304946907391</v>
      </c>
      <c r="G38" s="42">
        <f t="shared" si="2"/>
        <v>1.7098704302663972E-3</v>
      </c>
      <c r="I38" s="33">
        <v>12.042</v>
      </c>
      <c r="J38" s="34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42">
        <f t="shared" si="0"/>
        <v>253.97584759875315</v>
      </c>
      <c r="F39" s="42">
        <f t="shared" si="5"/>
        <v>0.40953430770566052</v>
      </c>
      <c r="G39" s="42">
        <f t="shared" si="2"/>
        <v>1.6124931231755089E-3</v>
      </c>
      <c r="I39" s="33">
        <v>12.457000000000001</v>
      </c>
      <c r="J39" s="34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42">
        <f t="shared" si="0"/>
        <v>254.37306876868806</v>
      </c>
      <c r="F40" s="42">
        <f t="shared" si="5"/>
        <v>0.38141007658946507</v>
      </c>
      <c r="G40" s="42">
        <f t="shared" si="2"/>
        <v>1.4994121761226894E-3</v>
      </c>
      <c r="I40" s="33">
        <v>13.34</v>
      </c>
      <c r="J40" s="34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42">
        <f t="shared" si="0"/>
        <v>254.81555120318617</v>
      </c>
      <c r="F41" s="42">
        <f xml:space="preserve"> E41^2*(2*LN(D41)+H$7)*SQRT(1/C41+1/B41)/(H$10*SQRT(11*11))</f>
        <v>0.31927889807909104</v>
      </c>
      <c r="G41" s="42">
        <f t="shared" si="2"/>
        <v>1.2529804267107025E-3</v>
      </c>
      <c r="I41" s="33">
        <v>13.551</v>
      </c>
      <c r="J41" s="34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42">
        <f t="shared" si="0"/>
        <v>255.40016670655217</v>
      </c>
      <c r="F42" s="42">
        <f t="shared" ref="F42:F50" si="6" xml:space="preserve"> E42^2*(2*LN(D42)+H$7)*SQRT(1/C42+1/B42)/(H$10*SQRT(11*11))</f>
        <v>0.2971852285291201</v>
      </c>
      <c r="G42" s="42">
        <f t="shared" si="2"/>
        <v>1.1636062433372561E-3</v>
      </c>
      <c r="I42" s="33">
        <v>14.042</v>
      </c>
      <c r="J42" s="34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42">
        <f t="shared" si="0"/>
        <v>256.05980219731362</v>
      </c>
      <c r="F43" s="42">
        <f t="shared" si="6"/>
        <v>0.27638964391982435</v>
      </c>
      <c r="G43" s="42">
        <f t="shared" si="2"/>
        <v>1.0793948973952775E-3</v>
      </c>
      <c r="I43" s="33">
        <v>15.86</v>
      </c>
      <c r="J43" s="34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42">
        <f t="shared" si="0"/>
        <v>256.77811767162615</v>
      </c>
      <c r="F44" s="42">
        <f t="shared" si="6"/>
        <v>0.25689928481249652</v>
      </c>
      <c r="G44" s="42">
        <f t="shared" si="2"/>
        <v>1.0004718748699035E-3</v>
      </c>
      <c r="I44" s="33">
        <v>15.984999999999999</v>
      </c>
      <c r="J44" s="34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42">
        <f t="shared" si="0"/>
        <v>257.6048020659731</v>
      </c>
      <c r="F45" s="42">
        <f t="shared" si="6"/>
        <v>0.23804384591075528</v>
      </c>
      <c r="G45" s="42">
        <f t="shared" si="2"/>
        <v>9.2406602672644189E-4</v>
      </c>
      <c r="I45" s="33">
        <v>15.997999999999999</v>
      </c>
      <c r="J45" s="34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42">
        <f t="shared" si="0"/>
        <v>258.39912895271902</v>
      </c>
      <c r="F46" s="42">
        <f t="shared" si="6"/>
        <v>0.22092385032713421</v>
      </c>
      <c r="G46" s="42">
        <f t="shared" si="2"/>
        <v>8.5497134306345942E-4</v>
      </c>
      <c r="I46" s="33"/>
      <c r="J46" s="34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42">
        <f t="shared" si="0"/>
        <v>259.14270104701961</v>
      </c>
      <c r="F47" s="42">
        <f t="shared" si="6"/>
        <v>0.20526129694622033</v>
      </c>
      <c r="G47" s="42">
        <f t="shared" si="2"/>
        <v>7.9207824923063189E-4</v>
      </c>
      <c r="I47" s="33"/>
      <c r="J47" s="34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42">
        <f t="shared" si="0"/>
        <v>259.83640158158505</v>
      </c>
      <c r="F48" s="42">
        <f t="shared" si="6"/>
        <v>0.19116408120096123</v>
      </c>
      <c r="G48" s="42">
        <f t="shared" si="2"/>
        <v>7.3570939266928822E-4</v>
      </c>
      <c r="I48" s="33"/>
      <c r="J48" s="34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42">
        <f t="shared" si="0"/>
        <v>260.47312891271923</v>
      </c>
      <c r="F49" s="42">
        <f t="shared" si="6"/>
        <v>0.17818450521649767</v>
      </c>
      <c r="G49" s="42">
        <f t="shared" si="2"/>
        <v>6.8408018116987695E-4</v>
      </c>
      <c r="I49" s="33"/>
      <c r="J49" s="34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42">
        <f t="shared" si="0"/>
        <v>261.05083638939931</v>
      </c>
      <c r="F50" s="42">
        <f t="shared" si="6"/>
        <v>0.16666511171350412</v>
      </c>
      <c r="G50" s="42">
        <f t="shared" si="2"/>
        <v>6.384392941185459E-4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42">
        <f t="shared" si="0"/>
        <v>261.61335337222459</v>
      </c>
      <c r="F51" s="42">
        <f xml:space="preserve"> E51^2*(2*LN(D51)+H$7)*SQRT(1/C51+1/B51)/(H$10*SQRT(11*13))</f>
        <v>0.14339657413775517</v>
      </c>
      <c r="G51" s="42">
        <f t="shared" si="2"/>
        <v>5.4812406281773353E-4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42">
        <f t="shared" si="0"/>
        <v>262.15680073960112</v>
      </c>
      <c r="F52" s="42">
        <f t="shared" ref="F52:F60" si="7" xml:space="preserve"> E52^2*(2*LN(D52)+H$7)*SQRT(1/C52+1/B52)/(H$10*SQRT(11*13))</f>
        <v>0.13421499954613036</v>
      </c>
      <c r="G52" s="42">
        <f t="shared" si="2"/>
        <v>5.119645920589539E-4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42">
        <f t="shared" si="0"/>
        <v>262.66512187660163</v>
      </c>
      <c r="F53" s="42">
        <f t="shared" si="7"/>
        <v>0.12588168045604733</v>
      </c>
      <c r="G53" s="42">
        <f t="shared" si="2"/>
        <v>4.792477948982725E-4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42">
        <f t="shared" si="0"/>
        <v>263.1559874880283</v>
      </c>
      <c r="F54" s="42">
        <f t="shared" si="7"/>
        <v>0.11797456884024585</v>
      </c>
      <c r="G54" s="42">
        <f t="shared" si="2"/>
        <v>4.4830661071548994E-4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42">
        <f t="shared" si="0"/>
        <v>263.59510187465048</v>
      </c>
      <c r="F55" s="42">
        <f t="shared" si="7"/>
        <v>0.11097308054416438</v>
      </c>
      <c r="G55" s="42">
        <f t="shared" si="2"/>
        <v>4.2099826497131313E-4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42">
        <f t="shared" si="0"/>
        <v>263.98058194662258</v>
      </c>
      <c r="F56" s="42">
        <f t="shared" si="7"/>
        <v>0.10452839718267661</v>
      </c>
      <c r="G56" s="42">
        <f t="shared" si="2"/>
        <v>3.9597002329441213E-4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42">
        <f t="shared" si="0"/>
        <v>264.32009021261274</v>
      </c>
      <c r="F57" s="42">
        <f t="shared" si="7"/>
        <v>9.8893265141047459E-2</v>
      </c>
      <c r="G57" s="42">
        <f t="shared" si="2"/>
        <v>3.7414206790524355E-4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42">
        <f t="shared" si="0"/>
        <v>264.62736164691842</v>
      </c>
      <c r="F58" s="42">
        <f t="shared" si="7"/>
        <v>9.3784475012700069E-2</v>
      </c>
      <c r="G58" s="42">
        <f t="shared" si="2"/>
        <v>3.5440203321768709E-4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42">
        <f t="shared" si="0"/>
        <v>264.901483691473</v>
      </c>
      <c r="F59" s="42">
        <f t="shared" si="7"/>
        <v>8.9087663639189421E-2</v>
      </c>
      <c r="G59" s="42">
        <f t="shared" si="2"/>
        <v>3.3630488737823968E-4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42">
        <f t="shared" si="0"/>
        <v>265.16123667091773</v>
      </c>
      <c r="F60" s="42">
        <f t="shared" si="7"/>
        <v>8.4735190614948261E-2</v>
      </c>
      <c r="G60" s="42">
        <f t="shared" si="2"/>
        <v>3.1956100250094292E-4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42">
        <f t="shared" si="0"/>
        <v>265.40983221002091</v>
      </c>
      <c r="F61" s="42">
        <f xml:space="preserve"> E61^2*(2*LN(D61)+H$7)*SQRT(1/C61+1/B61)/(H$10*SQRT(11*15))</f>
        <v>7.5284048760055511E-2</v>
      </c>
      <c r="G61" s="42">
        <f t="shared" si="2"/>
        <v>2.8365207171557474E-4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42">
        <f t="shared" si="0"/>
        <v>265.6282982085558</v>
      </c>
      <c r="F62" s="42">
        <f t="shared" ref="F62:F70" si="8" xml:space="preserve"> E62^2*(2*LN(D62)+H$7)*SQRT(1/C62+1/B62)/(H$10*SQRT(11*15))</f>
        <v>7.1835994260583541E-2</v>
      </c>
      <c r="G62" s="42">
        <f t="shared" si="2"/>
        <v>2.7043803218654858E-4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42">
        <f t="shared" si="0"/>
        <v>265.83591146945463</v>
      </c>
      <c r="F63" s="42">
        <f t="shared" si="8"/>
        <v>6.8589062677038445E-2</v>
      </c>
      <c r="G63" s="42">
        <f t="shared" si="2"/>
        <v>2.5801278050772134E-4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42">
        <f t="shared" si="0"/>
        <v>266.02795862266481</v>
      </c>
      <c r="F64" s="42">
        <f t="shared" si="8"/>
        <v>6.5685443985180572E-2</v>
      </c>
      <c r="G64" s="42">
        <f t="shared" si="2"/>
        <v>2.4691180703434668E-4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42">
        <f t="shared" si="0"/>
        <v>266.1975968846113</v>
      </c>
      <c r="F65" s="42">
        <f t="shared" si="8"/>
        <v>6.3022749217481869E-2</v>
      </c>
      <c r="G65" s="42">
        <f t="shared" si="2"/>
        <v>2.3675175867496784E-4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42">
        <f t="shared" si="0"/>
        <v>266.34604393426167</v>
      </c>
      <c r="F66" s="42">
        <f t="shared" si="8"/>
        <v>6.0630703111417515E-2</v>
      </c>
      <c r="G66" s="42">
        <f t="shared" si="2"/>
        <v>2.2763883486244725E-4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42">
        <f t="shared" ref="E67:E130" si="9" xml:space="preserve"> H$10/((LN(D67))^2+H$7*LN(D67)+H$4)</f>
        <v>266.49681717266293</v>
      </c>
      <c r="F67" s="42">
        <f t="shared" si="8"/>
        <v>5.8295533355548726E-2</v>
      </c>
      <c r="G67" s="42">
        <f t="shared" si="2"/>
        <v>2.1874757820382947E-4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42">
        <f t="shared" si="9"/>
        <v>266.6302414126319</v>
      </c>
      <c r="F68" s="42">
        <f t="shared" si="8"/>
        <v>5.6160742959023846E-2</v>
      </c>
      <c r="G68" s="42">
        <f t="shared" si="2"/>
        <v>2.1063155725126672E-4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42">
        <f t="shared" si="9"/>
        <v>266.74683992988668</v>
      </c>
      <c r="F69" s="42">
        <f t="shared" si="8"/>
        <v>5.4282543422872725E-2</v>
      </c>
      <c r="G69" s="42">
        <f t="shared" si="2"/>
        <v>2.0349835610851348E-4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42">
        <f t="shared" si="9"/>
        <v>266.86397127816014</v>
      </c>
      <c r="F70" s="42">
        <f t="shared" si="8"/>
        <v>5.244288964377751E-2</v>
      </c>
      <c r="G70" s="42">
        <f t="shared" ref="G70:G133" si="10" xml:space="preserve"> F70/E70</f>
        <v>1.9651543590766229E-4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42">
        <f t="shared" si="9"/>
        <v>266.97379634838666</v>
      </c>
      <c r="F71" s="42">
        <f xml:space="preserve"> E71^2*(2*LN(D71)+H$7)*SQRT(1/C71+1/B71)/(H$10*SQRT(11*17))</f>
        <v>4.7767928722286176E-2</v>
      </c>
      <c r="G71" s="42">
        <f t="shared" si="10"/>
        <v>1.7892365983346005E-4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42">
        <f t="shared" si="9"/>
        <v>267.07574617104495</v>
      </c>
      <c r="F72" s="42">
        <f t="shared" ref="F72:F80" si="11" xml:space="preserve"> E72^2*(2*LN(D72)+H$7)*SQRT(1/C72+1/B72)/(H$10*SQRT(11*17))</f>
        <v>4.6257458422671767E-2</v>
      </c>
      <c r="G72" s="42">
        <f t="shared" si="10"/>
        <v>1.7319977229623396E-4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42">
        <f t="shared" si="9"/>
        <v>267.163244465047</v>
      </c>
      <c r="F73" s="42">
        <f t="shared" si="11"/>
        <v>4.4921238981278047E-2</v>
      </c>
      <c r="G73" s="42">
        <f t="shared" si="10"/>
        <v>1.6814153859834226E-4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42">
        <f t="shared" si="9"/>
        <v>267.22658723339333</v>
      </c>
      <c r="F74" s="42">
        <f t="shared" si="11"/>
        <v>4.3931499967433764E-2</v>
      </c>
      <c r="G74" s="42">
        <f t="shared" si="10"/>
        <v>1.6439793817770229E-4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42">
        <f t="shared" si="9"/>
        <v>267.28188405557211</v>
      </c>
      <c r="F75" s="42">
        <f t="shared" si="11"/>
        <v>4.3063127823206655E-2</v>
      </c>
      <c r="G75" s="42">
        <f t="shared" si="10"/>
        <v>1.6111502646491804E-4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42">
        <f t="shared" si="9"/>
        <v>267.32174808725625</v>
      </c>
      <c r="F76" s="42">
        <f t="shared" si="11"/>
        <v>4.2394464621990015E-2</v>
      </c>
      <c r="G76" s="42">
        <f t="shared" si="10"/>
        <v>1.5858965806310707E-4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42">
        <f t="shared" si="9"/>
        <v>267.35659825944271</v>
      </c>
      <c r="F77" s="42">
        <f t="shared" si="11"/>
        <v>4.1829747715469455E-2</v>
      </c>
      <c r="G77" s="42">
        <f t="shared" si="10"/>
        <v>1.5645676219622562E-4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42">
        <f t="shared" si="9"/>
        <v>267.3837506614297</v>
      </c>
      <c r="F78" s="42">
        <f t="shared" si="11"/>
        <v>4.1432221229883097E-2</v>
      </c>
      <c r="G78" s="42">
        <f t="shared" si="10"/>
        <v>1.5495414783954454E-4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42">
        <f t="shared" si="9"/>
        <v>267.40687659587121</v>
      </c>
      <c r="F79" s="42">
        <f t="shared" si="11"/>
        <v>4.1139699765804484E-2</v>
      </c>
      <c r="G79" s="42">
        <f t="shared" si="10"/>
        <v>1.5384682806036593E-4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42">
        <f t="shared" si="9"/>
        <v>267.42184696619876</v>
      </c>
      <c r="F80" s="42">
        <f t="shared" si="11"/>
        <v>4.0901900973326639E-2</v>
      </c>
      <c r="G80" s="42">
        <f t="shared" si="10"/>
        <v>1.5294898841416088E-4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42">
        <f t="shared" si="9"/>
        <v>267.42564543726917</v>
      </c>
      <c r="F81" s="42">
        <f xml:space="preserve"> E81^2*(2*LN(D81)+H$7)*SQRT(1/C81+1/B81)/(H$10*SQRT(11*19))</f>
        <v>3.8730834801667918E-2</v>
      </c>
      <c r="G81" s="42">
        <f t="shared" si="10"/>
        <v>1.4482842413388931E-4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42">
        <f t="shared" si="9"/>
        <v>267.41368276424225</v>
      </c>
      <c r="F82" s="42">
        <f t="shared" ref="F82:F90" si="12" xml:space="preserve"> E82^2*(2*LN(D82)+H$7)*SQRT(1/C82+1/B82)/(H$10*SQRT(11*19))</f>
        <v>3.8904820927020266E-2</v>
      </c>
      <c r="G82" s="42">
        <f t="shared" si="10"/>
        <v>1.4548552835764805E-4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42">
        <f t="shared" si="9"/>
        <v>267.3869234129873</v>
      </c>
      <c r="F83" s="42">
        <f t="shared" si="12"/>
        <v>3.9287967448484E-2</v>
      </c>
      <c r="G83" s="42">
        <f t="shared" si="10"/>
        <v>1.4693301731813762E-4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42">
        <f t="shared" si="9"/>
        <v>267.3605262620157</v>
      </c>
      <c r="F84" s="42">
        <f t="shared" si="12"/>
        <v>3.9657922643473426E-2</v>
      </c>
      <c r="G84" s="42">
        <f t="shared" si="10"/>
        <v>1.4833125591849077E-4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42">
        <f t="shared" si="9"/>
        <v>267.33395734774615</v>
      </c>
      <c r="F85" s="42">
        <f t="shared" si="12"/>
        <v>4.0082156374513733E-2</v>
      </c>
      <c r="G85" s="42">
        <f t="shared" si="10"/>
        <v>1.4993290329509148E-4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42">
        <f t="shared" si="9"/>
        <v>267.29417156691545</v>
      </c>
      <c r="F86" s="42">
        <f t="shared" si="12"/>
        <v>4.0698164862026036E-2</v>
      </c>
      <c r="G86" s="42">
        <f t="shared" si="10"/>
        <v>1.5225982902450794E-4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42">
        <f t="shared" si="9"/>
        <v>267.25851187077194</v>
      </c>
      <c r="F87" s="42">
        <f t="shared" si="12"/>
        <v>4.1279148668986153E-2</v>
      </c>
      <c r="G87" s="42">
        <f t="shared" si="10"/>
        <v>1.5445400926630148E-4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42">
        <f t="shared" si="9"/>
        <v>267.21561398997403</v>
      </c>
      <c r="F88" s="42">
        <f t="shared" si="12"/>
        <v>4.1966176729398626E-2</v>
      </c>
      <c r="G88" s="42">
        <f t="shared" si="10"/>
        <v>1.5704986734410364E-4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42">
        <f t="shared" si="9"/>
        <v>267.16476731612619</v>
      </c>
      <c r="F89" s="42">
        <f t="shared" si="12"/>
        <v>4.2724898316265386E-2</v>
      </c>
      <c r="G89" s="42">
        <f t="shared" si="10"/>
        <v>1.5991965836464729E-4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42">
        <f t="shared" si="9"/>
        <v>267.0994200571642</v>
      </c>
      <c r="F90" s="42">
        <f t="shared" si="12"/>
        <v>4.3680008156643399E-2</v>
      </c>
      <c r="G90" s="42">
        <f t="shared" si="10"/>
        <v>1.6353464244622871E-4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42">
        <f t="shared" si="9"/>
        <v>267.02620455925489</v>
      </c>
      <c r="F91" s="42">
        <f xml:space="preserve"> E91^2*(2*LN(D91)+H$7)*SQRT(1/C91+1/B91)/(H$10*SQRT(11*21))</f>
        <v>4.2598525667062938E-2</v>
      </c>
      <c r="G91" s="42">
        <f t="shared" si="10"/>
        <v>1.5952938303330467E-4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42">
        <f t="shared" si="9"/>
        <v>266.95261794826524</v>
      </c>
      <c r="F92" s="42">
        <f t="shared" ref="F92:F100" si="13" xml:space="preserve"> E92^2*(2*LN(D92)+H$7)*SQRT(1/C92+1/B92)/(H$10*SQRT(11*21))</f>
        <v>4.3590047777271337E-2</v>
      </c>
      <c r="G92" s="42">
        <f t="shared" si="10"/>
        <v>1.6328758306359439E-4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42">
        <f t="shared" si="9"/>
        <v>266.88159557956413</v>
      </c>
      <c r="F93" s="42">
        <f t="shared" si="13"/>
        <v>4.4585450138000846E-2</v>
      </c>
      <c r="G93" s="42">
        <f t="shared" si="10"/>
        <v>1.6706078979023789E-4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42">
        <f t="shared" si="9"/>
        <v>266.8084541176878</v>
      </c>
      <c r="F94" s="42">
        <f t="shared" si="13"/>
        <v>4.5609157811485751E-2</v>
      </c>
      <c r="G94" s="42">
        <f t="shared" si="10"/>
        <v>1.7094345065755598E-4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42">
        <f t="shared" si="9"/>
        <v>266.72835945609586</v>
      </c>
      <c r="F95" s="42">
        <f t="shared" si="13"/>
        <v>4.6732508117402344E-2</v>
      </c>
      <c r="G95" s="42">
        <f t="shared" si="10"/>
        <v>1.7520637180350006E-4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42">
        <f t="shared" si="9"/>
        <v>266.64680575258888</v>
      </c>
      <c r="F96" s="42">
        <f t="shared" si="13"/>
        <v>4.7877616378010121E-2</v>
      </c>
      <c r="G96" s="42">
        <f t="shared" si="10"/>
        <v>1.7955443434951134E-4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42">
        <f t="shared" si="9"/>
        <v>266.5675907118038</v>
      </c>
      <c r="F97" s="42">
        <f t="shared" si="13"/>
        <v>4.8965854750225593E-2</v>
      </c>
      <c r="G97" s="42">
        <f t="shared" si="10"/>
        <v>1.8369020262168484E-4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42">
        <f t="shared" si="9"/>
        <v>266.4834461195282</v>
      </c>
      <c r="F98" s="42">
        <f t="shared" si="13"/>
        <v>5.0091281698540664E-2</v>
      </c>
      <c r="G98" s="42">
        <f t="shared" si="10"/>
        <v>1.879714572441876E-4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42">
        <f t="shared" si="9"/>
        <v>266.39242652834378</v>
      </c>
      <c r="F99" s="42">
        <f t="shared" si="13"/>
        <v>5.1344710322796243E-2</v>
      </c>
      <c r="G99" s="42">
        <f t="shared" si="10"/>
        <v>1.9274087852994289E-4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42">
        <f t="shared" si="9"/>
        <v>266.29813530146168</v>
      </c>
      <c r="F100" s="42">
        <f t="shared" si="13"/>
        <v>5.2593546325302977E-2</v>
      </c>
      <c r="G100" s="42">
        <f t="shared" si="10"/>
        <v>1.9749874052165132E-4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42">
        <f t="shared" si="9"/>
        <v>266.19961628105489</v>
      </c>
      <c r="F101" s="42">
        <f xml:space="preserve"> E101^2*(2*LN(D101)+H$7)*SQRT(1/C101+1/B101)/(H$10*SQRT(11*23))</f>
        <v>5.1515367216156079E-2</v>
      </c>
      <c r="G101" s="42">
        <f t="shared" si="10"/>
        <v>1.935215682721567E-4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42">
        <f t="shared" si="9"/>
        <v>266.10202980986435</v>
      </c>
      <c r="F102" s="42">
        <f t="shared" ref="F102:F110" si="14" xml:space="preserve"> E102^2*(2*LN(D102)+H$7)*SQRT(1/C102+1/B102)/(H$10*SQRT(11*23))</f>
        <v>5.2747599490077728E-2</v>
      </c>
      <c r="G102" s="42">
        <f t="shared" si="10"/>
        <v>1.9822321358377849E-4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42">
        <f t="shared" si="9"/>
        <v>265.99402736355671</v>
      </c>
      <c r="F103" s="42">
        <f t="shared" si="14"/>
        <v>5.4080870651645713E-2</v>
      </c>
      <c r="G103" s="42">
        <f t="shared" si="10"/>
        <v>2.0331610896559259E-4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42">
        <f t="shared" si="9"/>
        <v>265.88068842638097</v>
      </c>
      <c r="F104" s="42">
        <f t="shared" si="14"/>
        <v>5.5532730556031355E-2</v>
      </c>
      <c r="G104" s="42">
        <f t="shared" si="10"/>
        <v>2.0886334725813557E-4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42">
        <f t="shared" si="9"/>
        <v>265.77123606006654</v>
      </c>
      <c r="F105" s="42">
        <f t="shared" si="14"/>
        <v>5.6902908873493543E-2</v>
      </c>
      <c r="G105" s="42">
        <f t="shared" si="10"/>
        <v>2.141048433873145E-4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42">
        <f t="shared" si="9"/>
        <v>265.65557035842716</v>
      </c>
      <c r="F106" s="42">
        <f t="shared" si="14"/>
        <v>5.8358426953780976E-2</v>
      </c>
      <c r="G106" s="42">
        <f t="shared" si="10"/>
        <v>2.1967703095795342E-4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42">
        <f t="shared" si="9"/>
        <v>265.53564027951552</v>
      </c>
      <c r="F107" s="42">
        <f t="shared" si="14"/>
        <v>5.981555941041574E-2</v>
      </c>
      <c r="G107" s="42">
        <f t="shared" si="10"/>
        <v>2.2526377004401752E-4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42">
        <f t="shared" si="9"/>
        <v>265.41004948181995</v>
      </c>
      <c r="F108" s="42">
        <f t="shared" si="14"/>
        <v>6.1359634756112051E-2</v>
      </c>
      <c r="G108" s="42">
        <f t="shared" si="10"/>
        <v>2.311880611751857E-4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42">
        <f t="shared" si="9"/>
        <v>265.2811785504764</v>
      </c>
      <c r="F109" s="42">
        <f t="shared" si="14"/>
        <v>6.2889744428224315E-2</v>
      </c>
      <c r="G109" s="42">
        <f t="shared" si="10"/>
        <v>2.3706824876103288E-4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42">
        <f t="shared" si="9"/>
        <v>265.15108187027431</v>
      </c>
      <c r="F110" s="42">
        <f t="shared" si="14"/>
        <v>6.4419195489723927E-2</v>
      </c>
      <c r="G110" s="42">
        <f t="shared" si="10"/>
        <v>2.429527914249324E-4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42">
        <f t="shared" si="9"/>
        <v>265.02231250723895</v>
      </c>
      <c r="F111" s="42">
        <f xml:space="preserve"> E111^2*(2*LN(D111)+H$7)*SQRT(1/C111+1/B111)/(H$10*SQRT(11*25))</f>
        <v>6.3294705309702368E-2</v>
      </c>
      <c r="G111" s="42">
        <f t="shared" si="10"/>
        <v>2.3882783570524277E-4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42">
        <f t="shared" si="9"/>
        <v>264.90016390741113</v>
      </c>
      <c r="F112" s="42">
        <f t="shared" ref="F112:F120" si="15" xml:space="preserve"> E112^2*(2*LN(D112)+H$7)*SQRT(1/C112+1/B112)/(H$10*SQRT(11*25))</f>
        <v>6.4745522853082688E-2</v>
      </c>
      <c r="G112" s="42">
        <f t="shared" si="10"/>
        <v>2.4441480857562918E-4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42">
        <f t="shared" si="9"/>
        <v>264.77496068498112</v>
      </c>
      <c r="F113" s="42">
        <f t="shared" si="15"/>
        <v>6.621691156787067E-2</v>
      </c>
      <c r="G113" s="42">
        <f t="shared" si="10"/>
        <v>2.5008751354948914E-4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42">
        <f t="shared" si="9"/>
        <v>264.65665585581513</v>
      </c>
      <c r="F114" s="42">
        <f t="shared" si="15"/>
        <v>6.7636274453263104E-2</v>
      </c>
      <c r="G114" s="42">
        <f t="shared" si="10"/>
        <v>2.5556234070346347E-4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42">
        <f t="shared" si="9"/>
        <v>264.53465012520348</v>
      </c>
      <c r="F115" s="42">
        <f t="shared" si="15"/>
        <v>6.9148339778336981E-2</v>
      </c>
      <c r="G115" s="42">
        <f t="shared" si="10"/>
        <v>2.6139615262351935E-4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42">
        <f t="shared" si="9"/>
        <v>264.39733870659234</v>
      </c>
      <c r="F116" s="42">
        <f t="shared" si="15"/>
        <v>7.0730766791025093E-2</v>
      </c>
      <c r="G116" s="42">
        <f t="shared" si="10"/>
        <v>2.6751693922878934E-4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42">
        <f t="shared" si="9"/>
        <v>264.26039642513416</v>
      </c>
      <c r="F117" s="42">
        <f t="shared" si="15"/>
        <v>7.2293165897699574E-2</v>
      </c>
      <c r="G117" s="42">
        <f t="shared" si="10"/>
        <v>2.7356791587263235E-4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42">
        <f t="shared" si="9"/>
        <v>264.114885026786</v>
      </c>
      <c r="F118" s="42">
        <f t="shared" si="15"/>
        <v>7.3947156354083401E-2</v>
      </c>
      <c r="G118" s="42">
        <f t="shared" si="10"/>
        <v>2.7998102547905935E-4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42">
        <f t="shared" si="9"/>
        <v>263.97001264011715</v>
      </c>
      <c r="F119" s="42">
        <f t="shared" si="15"/>
        <v>7.5572844360323785E-2</v>
      </c>
      <c r="G119" s="42">
        <f t="shared" si="10"/>
        <v>2.8629329371346373E-4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42">
        <f t="shared" si="9"/>
        <v>263.81355129845286</v>
      </c>
      <c r="F120" s="42">
        <f t="shared" si="15"/>
        <v>7.7313784621187542E-2</v>
      </c>
      <c r="G120" s="42">
        <f t="shared" si="10"/>
        <v>2.9306221852766875E-4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42">
        <f t="shared" si="9"/>
        <v>263.65278156521043</v>
      </c>
      <c r="F121" s="42">
        <f xml:space="preserve"> E121^2*(2*LN(D121)+H$7)*SQRT(1/C121+1/B121)/(H$10*SQRT(11*27))</f>
        <v>7.6151635274269963E-2</v>
      </c>
      <c r="G121" s="42">
        <f t="shared" si="10"/>
        <v>2.8883304330106239E-4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42">
        <f t="shared" si="9"/>
        <v>263.49135252101701</v>
      </c>
      <c r="F122" s="42">
        <f t="shared" ref="F122:F130" si="16" xml:space="preserve"> E122^2*(2*LN(D122)+H$7)*SQRT(1/C122+1/B122)/(H$10*SQRT(11*27))</f>
        <v>7.7886452444903817E-2</v>
      </c>
      <c r="G122" s="42">
        <f t="shared" si="10"/>
        <v>2.9559396048373663E-4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42">
        <f t="shared" si="9"/>
        <v>263.32149584847832</v>
      </c>
      <c r="F123" s="42">
        <f t="shared" si="16"/>
        <v>7.9731150407276269E-2</v>
      </c>
      <c r="G123" s="42">
        <f t="shared" si="10"/>
        <v>3.0279013169952346E-4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42">
        <f t="shared" si="9"/>
        <v>263.15259447388013</v>
      </c>
      <c r="F124" s="42">
        <f t="shared" si="16"/>
        <v>8.1543624357667724E-2</v>
      </c>
      <c r="G124" s="42">
        <f t="shared" si="10"/>
        <v>3.0987201369113443E-4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42">
        <f t="shared" si="9"/>
        <v>262.95427385612965</v>
      </c>
      <c r="F125" s="42">
        <f t="shared" si="16"/>
        <v>8.3596994610246889E-2</v>
      </c>
      <c r="G125" s="42">
        <f t="shared" si="10"/>
        <v>3.1791456888806977E-4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45">
        <f t="shared" si="9"/>
        <v>262.75874251752106</v>
      </c>
      <c r="F126" s="45">
        <f t="shared" si="16"/>
        <v>8.5649150038153737E-2</v>
      </c>
      <c r="G126" s="45">
        <f t="shared" si="10"/>
        <v>3.2596118103450948E-4</v>
      </c>
      <c r="H126" s="46"/>
      <c r="I126" s="36"/>
      <c r="J126" s="37"/>
      <c r="K126" s="25"/>
      <c r="L126" s="25"/>
      <c r="M126" s="22"/>
      <c r="N126" s="22"/>
      <c r="P126" s="48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42">
        <f t="shared" si="9"/>
        <v>262.56514068898753</v>
      </c>
      <c r="F127" s="42">
        <f t="shared" si="16"/>
        <v>8.7585437436078398E-2</v>
      </c>
      <c r="G127" s="42">
        <f t="shared" si="10"/>
        <v>3.3357603071850541E-4</v>
      </c>
      <c r="I127" s="38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42">
        <f t="shared" si="9"/>
        <v>262.3771142864619</v>
      </c>
      <c r="F128" s="42">
        <f t="shared" si="16"/>
        <v>8.9554517846603801E-2</v>
      </c>
      <c r="G128" s="42">
        <f t="shared" si="10"/>
        <v>3.4131985211495491E-4</v>
      </c>
      <c r="I128" s="38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42">
        <f t="shared" si="9"/>
        <v>262.20005267279367</v>
      </c>
      <c r="F129" s="42">
        <f t="shared" si="16"/>
        <v>9.1404736730580957E-2</v>
      </c>
      <c r="G129" s="42">
        <f t="shared" si="10"/>
        <v>3.4860685876614728E-4</v>
      </c>
      <c r="I129" s="38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42">
        <f t="shared" si="9"/>
        <v>262.02719109675769</v>
      </c>
      <c r="F130" s="42">
        <f t="shared" si="16"/>
        <v>9.3439588726997383E-2</v>
      </c>
      <c r="G130" s="42">
        <f t="shared" si="10"/>
        <v>3.5660264240474699E-4</v>
      </c>
      <c r="I130" s="38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42">
        <f t="shared" ref="E131:E194" si="17" xml:space="preserve"> H$10/((LN(D131))^2+H$7*LN(D131)+H$4)</f>
        <v>261.87140970606555</v>
      </c>
      <c r="F131" s="42">
        <f xml:space="preserve"> E131^2*(2*LN(D131)+H$7)*SQRT(1/C131+1/B131)/(H$10*SQRT(11*29))</f>
        <v>9.1795827933391666E-2</v>
      </c>
      <c r="G131" s="42">
        <f t="shared" si="10"/>
        <v>3.5053780035180929E-4</v>
      </c>
      <c r="I131" s="38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42">
        <f t="shared" si="17"/>
        <v>261.72324682831407</v>
      </c>
      <c r="F132" s="42">
        <f t="shared" ref="F132:F140" si="18" xml:space="preserve"> E132^2*(2*LN(D132)+H$7)*SQRT(1/C132+1/B132)/(H$10*SQRT(11*29))</f>
        <v>9.3531090547820411E-2</v>
      </c>
      <c r="G132" s="42">
        <f t="shared" si="10"/>
        <v>3.5736638484075965E-4</v>
      </c>
      <c r="I132" s="38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42">
        <f t="shared" si="17"/>
        <v>261.56855712174092</v>
      </c>
      <c r="F133" s="42">
        <f t="shared" si="18"/>
        <v>9.5213422602985293E-2</v>
      </c>
      <c r="G133" s="42">
        <f t="shared" si="10"/>
        <v>3.6400943466102635E-4</v>
      </c>
      <c r="I133" s="38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42">
        <f t="shared" si="17"/>
        <v>261.4178870455882</v>
      </c>
      <c r="F134" s="42">
        <f t="shared" si="18"/>
        <v>9.6901915113718082E-2</v>
      </c>
      <c r="G134" s="42">
        <f t="shared" ref="G134:G197" si="19" xml:space="preserve"> F134/E134</f>
        <v>3.7067821260761521E-4</v>
      </c>
      <c r="I134" s="38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42">
        <f t="shared" si="17"/>
        <v>261.25600027855643</v>
      </c>
      <c r="F135" s="42">
        <f t="shared" si="18"/>
        <v>9.8654958237028509E-2</v>
      </c>
      <c r="G135" s="42">
        <f t="shared" si="19"/>
        <v>3.7761796143185455E-4</v>
      </c>
      <c r="I135" s="38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42">
        <f t="shared" si="17"/>
        <v>261.12081817070646</v>
      </c>
      <c r="F136" s="42">
        <f t="shared" si="18"/>
        <v>0.10022752049578428</v>
      </c>
      <c r="G136" s="42">
        <f t="shared" si="19"/>
        <v>3.8383580902485157E-4</v>
      </c>
      <c r="I136" s="38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42">
        <f t="shared" si="17"/>
        <v>260.97756774866571</v>
      </c>
      <c r="F137" s="42">
        <f t="shared" si="18"/>
        <v>0.10197277881698498</v>
      </c>
      <c r="G137" s="42">
        <f t="shared" si="19"/>
        <v>3.9073388451221145E-4</v>
      </c>
      <c r="I137" s="38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42">
        <f t="shared" si="17"/>
        <v>260.83864834936173</v>
      </c>
      <c r="F138" s="42">
        <f t="shared" si="18"/>
        <v>0.10365521197764464</v>
      </c>
      <c r="G138" s="42">
        <f t="shared" si="19"/>
        <v>3.9739207603472571E-4</v>
      </c>
      <c r="I138" s="38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42">
        <f t="shared" si="17"/>
        <v>260.69840505008187</v>
      </c>
      <c r="F139" s="42">
        <f t="shared" si="18"/>
        <v>0.10538750025353627</v>
      </c>
      <c r="G139" s="42">
        <f t="shared" si="19"/>
        <v>4.0425065214070118E-4</v>
      </c>
      <c r="I139" s="38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42">
        <f t="shared" si="17"/>
        <v>260.55005628654186</v>
      </c>
      <c r="F140" s="42">
        <f t="shared" si="18"/>
        <v>0.1072329816966853</v>
      </c>
      <c r="G140" s="42">
        <f t="shared" si="19"/>
        <v>4.1156384007361347E-4</v>
      </c>
      <c r="I140" s="38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42">
        <f t="shared" si="17"/>
        <v>260.39617392177263</v>
      </c>
      <c r="F141" s="42">
        <f xml:space="preserve"> E141^2*(2*LN(D141)+H$7)*SQRT(1/C141+1/B141)/(H$10*SQRT(11*31))</f>
        <v>0.10543709123196653</v>
      </c>
      <c r="G141" s="42">
        <f t="shared" si="19"/>
        <v>4.0491029358842112E-4</v>
      </c>
      <c r="I141" s="38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42">
        <f t="shared" si="17"/>
        <v>260.22928690439142</v>
      </c>
      <c r="F142" s="42">
        <f t="shared" ref="F142:F150" si="20" xml:space="preserve"> E142^2*(2*LN(D142)+H$7)*SQRT(1/C142+1/B142)/(H$10*SQRT(11*31))</f>
        <v>0.10727468671513897</v>
      </c>
      <c r="G142" s="42">
        <f t="shared" si="19"/>
        <v>4.1223141327114283E-4</v>
      </c>
      <c r="I142" s="38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42">
        <f t="shared" si="17"/>
        <v>260.07242689834129</v>
      </c>
      <c r="F143" s="42">
        <f t="shared" si="20"/>
        <v>0.10909018146913529</v>
      </c>
      <c r="G143" s="42">
        <f t="shared" si="19"/>
        <v>4.1946077394731712E-4</v>
      </c>
      <c r="I143" s="38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42">
        <f t="shared" si="17"/>
        <v>259.93160893247011</v>
      </c>
      <c r="F144" s="42">
        <f t="shared" si="20"/>
        <v>0.11077165640245056</v>
      </c>
      <c r="G144" s="42">
        <f t="shared" si="19"/>
        <v>4.2615692973003863E-4</v>
      </c>
      <c r="I144" s="38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42">
        <f t="shared" si="17"/>
        <v>259.80340562909282</v>
      </c>
      <c r="F145" s="42">
        <f t="shared" si="20"/>
        <v>0.11247990944366594</v>
      </c>
      <c r="G145" s="42">
        <f t="shared" si="19"/>
        <v>4.329423980078513E-4</v>
      </c>
      <c r="I145" s="38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42">
        <f t="shared" si="17"/>
        <v>259.70467404891752</v>
      </c>
      <c r="F146" s="42">
        <f t="shared" si="20"/>
        <v>0.11396917161973379</v>
      </c>
      <c r="G146" s="42">
        <f t="shared" si="19"/>
        <v>4.3884143416789931E-4</v>
      </c>
      <c r="I146" s="38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42">
        <f t="shared" si="17"/>
        <v>259.59771252692303</v>
      </c>
      <c r="F147" s="42">
        <f t="shared" si="20"/>
        <v>0.11554514405607982</v>
      </c>
      <c r="G147" s="42">
        <f t="shared" si="19"/>
        <v>4.4509307470918705E-4</v>
      </c>
      <c r="I147" s="38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42">
        <f t="shared" si="17"/>
        <v>259.5010382974092</v>
      </c>
      <c r="F148" s="42">
        <f t="shared" si="20"/>
        <v>0.11702556855060414</v>
      </c>
      <c r="G148" s="42">
        <f t="shared" si="19"/>
        <v>4.5096377771129903E-4</v>
      </c>
      <c r="I148" s="38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42">
        <f t="shared" si="17"/>
        <v>259.40099041716132</v>
      </c>
      <c r="F149" s="42">
        <f t="shared" si="20"/>
        <v>0.11849882343006034</v>
      </c>
      <c r="G149" s="42">
        <f t="shared" si="19"/>
        <v>4.5681715879146754E-4</v>
      </c>
      <c r="I149" s="38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42">
        <f t="shared" si="17"/>
        <v>259.31636972394409</v>
      </c>
      <c r="F150" s="42">
        <f t="shared" si="20"/>
        <v>0.11991537373660502</v>
      </c>
      <c r="G150" s="42">
        <f t="shared" si="19"/>
        <v>4.6242886195060201E-4</v>
      </c>
      <c r="I150" s="38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42">
        <f t="shared" si="17"/>
        <v>259.2372809318382</v>
      </c>
      <c r="F151" s="42">
        <f xml:space="preserve"> E151^2*(2*LN(D151)+H$7)*SQRT(1/C151+1/B151)/(H$10*SQRT(11*33))</f>
        <v>0.11745588450698044</v>
      </c>
      <c r="G151" s="42">
        <f t="shared" si="19"/>
        <v>4.530825353698389E-4</v>
      </c>
      <c r="I151" s="38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42">
        <f t="shared" si="17"/>
        <v>259.13615874494781</v>
      </c>
      <c r="F152" s="42">
        <f t="shared" ref="F152:F160" si="21" xml:space="preserve"> E152^2*(2*LN(D152)+H$7)*SQRT(1/C152+1/B152)/(H$10*SQRT(11*33))</f>
        <v>0.11908543913198555</v>
      </c>
      <c r="G152" s="42">
        <f t="shared" si="19"/>
        <v>4.595477516867656E-4</v>
      </c>
      <c r="I152" s="38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42">
        <f t="shared" si="17"/>
        <v>259.02573185103802</v>
      </c>
      <c r="F153" s="42">
        <f t="shared" si="21"/>
        <v>0.12061701073552003</v>
      </c>
      <c r="G153" s="42">
        <f t="shared" si="19"/>
        <v>4.6565648081977099E-4</v>
      </c>
      <c r="I153" s="38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42">
        <f t="shared" si="17"/>
        <v>258.91575654533329</v>
      </c>
      <c r="F154" s="42">
        <f t="shared" si="21"/>
        <v>0.12226221178665489</v>
      </c>
      <c r="G154" s="42">
        <f t="shared" si="19"/>
        <v>4.7220846432051005E-4</v>
      </c>
      <c r="I154" s="38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42">
        <f t="shared" si="17"/>
        <v>258.80630847449754</v>
      </c>
      <c r="F155" s="42">
        <f t="shared" si="21"/>
        <v>0.12375857231009339</v>
      </c>
      <c r="G155" s="42">
        <f t="shared" si="19"/>
        <v>4.7818993686658302E-4</v>
      </c>
      <c r="I155" s="38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42">
        <f t="shared" si="17"/>
        <v>258.69863339707967</v>
      </c>
      <c r="F156" s="42">
        <f t="shared" si="21"/>
        <v>0.12536828376234432</v>
      </c>
      <c r="G156" s="42">
        <f t="shared" si="19"/>
        <v>4.8461131052793396E-4</v>
      </c>
      <c r="I156" s="38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42">
        <f t="shared" si="17"/>
        <v>258.56717667189082</v>
      </c>
      <c r="F157" s="42">
        <f t="shared" si="21"/>
        <v>0.12730547150593446</v>
      </c>
      <c r="G157" s="42">
        <f t="shared" si="19"/>
        <v>4.9234969861421704E-4</v>
      </c>
      <c r="I157" s="38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42">
        <f t="shared" si="17"/>
        <v>258.4411385662645</v>
      </c>
      <c r="F158" s="42">
        <f t="shared" si="21"/>
        <v>0.12912302085776314</v>
      </c>
      <c r="G158" s="42">
        <f t="shared" si="19"/>
        <v>4.9962255070570318E-4</v>
      </c>
      <c r="I158" s="38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42">
        <f t="shared" si="17"/>
        <v>258.32883919790333</v>
      </c>
      <c r="F159" s="42">
        <f t="shared" si="21"/>
        <v>0.13078619060867611</v>
      </c>
      <c r="G159" s="42">
        <f t="shared" si="19"/>
        <v>5.0627793247846409E-4</v>
      </c>
      <c r="I159" s="38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42">
        <f t="shared" si="17"/>
        <v>258.21940451387547</v>
      </c>
      <c r="F160" s="42">
        <f t="shared" si="21"/>
        <v>0.13234324287986537</v>
      </c>
      <c r="G160" s="42">
        <f t="shared" si="19"/>
        <v>5.1252245403096296E-4</v>
      </c>
      <c r="I160" s="38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42">
        <f t="shared" si="17"/>
        <v>258.09815155065684</v>
      </c>
      <c r="F161" s="42">
        <f xml:space="preserve"> E161^2*(2*LN(D161)+H$7)*SQRT(1/C161+1/B161)/(H$10*SQRT(11*35))</f>
        <v>0.13000442966209549</v>
      </c>
      <c r="G161" s="42">
        <f t="shared" si="19"/>
        <v>5.0370151386605177E-4</v>
      </c>
      <c r="I161" s="38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42">
        <f t="shared" si="17"/>
        <v>257.947681741309</v>
      </c>
      <c r="F162" s="42">
        <f t="shared" ref="F162:F170" si="22" xml:space="preserve"> E162^2*(2*LN(D162)+H$7)*SQRT(1/C162+1/B162)/(H$10*SQRT(11*35))</f>
        <v>0.13188134352791114</v>
      </c>
      <c r="G162" s="42">
        <f t="shared" si="19"/>
        <v>5.1127167585934157E-4</v>
      </c>
      <c r="I162" s="38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42">
        <f t="shared" si="17"/>
        <v>257.78693752889512</v>
      </c>
      <c r="F163" s="42">
        <f t="shared" si="22"/>
        <v>0.13385632569346043</v>
      </c>
      <c r="G163" s="42">
        <f t="shared" si="19"/>
        <v>5.1925177814122786E-4</v>
      </c>
      <c r="I163" s="38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42">
        <f t="shared" si="17"/>
        <v>257.64702460516048</v>
      </c>
      <c r="F164" s="42">
        <f t="shared" si="22"/>
        <v>0.13550529269860012</v>
      </c>
      <c r="G164" s="42">
        <f t="shared" si="19"/>
        <v>5.2593385429643364E-4</v>
      </c>
      <c r="I164" s="38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42">
        <f t="shared" si="17"/>
        <v>257.50357650601353</v>
      </c>
      <c r="F165" s="42">
        <f t="shared" si="22"/>
        <v>0.13741396548743712</v>
      </c>
      <c r="G165" s="42">
        <f t="shared" si="19"/>
        <v>5.3363905601609403E-4</v>
      </c>
      <c r="I165" s="38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42">
        <f t="shared" si="17"/>
        <v>257.34666934345898</v>
      </c>
      <c r="F166" s="42">
        <f t="shared" si="22"/>
        <v>0.13927869469087611</v>
      </c>
      <c r="G166" s="42">
        <f t="shared" si="19"/>
        <v>5.4121040325178069E-4</v>
      </c>
      <c r="I166" s="38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42">
        <f t="shared" si="17"/>
        <v>257.17511046213923</v>
      </c>
      <c r="F167" s="42">
        <f t="shared" si="22"/>
        <v>0.14152407905820469</v>
      </c>
      <c r="G167" s="42">
        <f t="shared" si="19"/>
        <v>5.5030239436424603E-4</v>
      </c>
      <c r="I167" s="38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42">
        <f t="shared" si="17"/>
        <v>257.01261056089294</v>
      </c>
      <c r="F168" s="42">
        <f t="shared" si="22"/>
        <v>0.14374421154516207</v>
      </c>
      <c r="G168" s="42">
        <f t="shared" si="19"/>
        <v>5.5928855487464625E-4</v>
      </c>
      <c r="I168" s="38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42">
        <f t="shared" si="17"/>
        <v>256.85186563723238</v>
      </c>
      <c r="F169" s="42">
        <f t="shared" si="22"/>
        <v>0.14565186444842823</v>
      </c>
      <c r="G169" s="42">
        <f t="shared" si="19"/>
        <v>5.6706562783601219E-4</v>
      </c>
      <c r="I169" s="38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42">
        <f t="shared" si="17"/>
        <v>256.67391422849784</v>
      </c>
      <c r="F170" s="42">
        <f t="shared" si="22"/>
        <v>0.14773193146657507</v>
      </c>
      <c r="G170" s="42">
        <f t="shared" si="19"/>
        <v>5.755627014557476E-4</v>
      </c>
      <c r="I170" s="38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42">
        <f t="shared" si="17"/>
        <v>256.4825081602329</v>
      </c>
      <c r="F171" s="42">
        <f xml:space="preserve"> E171^2*(2*LN(D171)+H$7)*SQRT(1/C171+1/B171)/(H$10*SQRT(11*37))</f>
        <v>0.14562996016965349</v>
      </c>
      <c r="G171" s="42">
        <f t="shared" si="19"/>
        <v>5.6779684982912653E-4</v>
      </c>
      <c r="I171" s="38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42">
        <f t="shared" si="17"/>
        <v>256.27873064900649</v>
      </c>
      <c r="F172" s="42">
        <f t="shared" ref="F172:F180" si="23" xml:space="preserve"> E172^2*(2*LN(D172)+H$7)*SQRT(1/C172+1/B172)/(H$10*SQRT(11*37))</f>
        <v>0.14783035704818223</v>
      </c>
      <c r="G172" s="42">
        <f t="shared" si="19"/>
        <v>5.7683427990224952E-4</v>
      </c>
      <c r="I172" s="38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42">
        <f t="shared" si="17"/>
        <v>256.07536624957714</v>
      </c>
      <c r="F173" s="42">
        <f t="shared" si="23"/>
        <v>0.14998276828019669</v>
      </c>
      <c r="G173" s="42">
        <f t="shared" si="19"/>
        <v>5.8569775951826581E-4</v>
      </c>
      <c r="I173" s="38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42">
        <f t="shared" si="17"/>
        <v>255.88819233103547</v>
      </c>
      <c r="F174" s="42">
        <f t="shared" si="23"/>
        <v>0.15209174463778297</v>
      </c>
      <c r="G174" s="42">
        <f t="shared" si="19"/>
        <v>5.9436796693231584E-4</v>
      </c>
      <c r="I174" s="38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42">
        <f t="shared" si="17"/>
        <v>255.66244703182733</v>
      </c>
      <c r="F175" s="42">
        <f t="shared" si="23"/>
        <v>0.15436025539367654</v>
      </c>
      <c r="G175" s="42">
        <f t="shared" si="19"/>
        <v>6.0376585292739638E-4</v>
      </c>
      <c r="I175" s="38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42">
        <f t="shared" si="17"/>
        <v>255.41885702081393</v>
      </c>
      <c r="F176" s="42">
        <f t="shared" si="23"/>
        <v>0.15688471227177506</v>
      </c>
      <c r="G176" s="42">
        <f t="shared" si="19"/>
        <v>6.1422525377204476E-4</v>
      </c>
      <c r="I176" s="38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42">
        <f t="shared" si="17"/>
        <v>255.17698828037919</v>
      </c>
      <c r="F177" s="42">
        <f t="shared" si="23"/>
        <v>0.15933602885465287</v>
      </c>
      <c r="G177" s="42">
        <f t="shared" si="19"/>
        <v>6.2441378405007366E-4</v>
      </c>
      <c r="I177" s="38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42">
        <f t="shared" si="17"/>
        <v>254.90458939878798</v>
      </c>
      <c r="F178" s="42">
        <f t="shared" si="23"/>
        <v>0.16217288900345481</v>
      </c>
      <c r="G178" s="42">
        <f t="shared" si="19"/>
        <v>6.3621015763565497E-4</v>
      </c>
      <c r="I178" s="38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42">
        <f t="shared" si="17"/>
        <v>254.61915607462109</v>
      </c>
      <c r="F179" s="42">
        <f t="shared" si="23"/>
        <v>0.1649785880519381</v>
      </c>
      <c r="G179" s="42">
        <f t="shared" si="19"/>
        <v>6.4794256094222516E-4</v>
      </c>
      <c r="I179" s="38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42">
        <f t="shared" si="17"/>
        <v>254.30972770762958</v>
      </c>
      <c r="F180" s="42">
        <f t="shared" si="23"/>
        <v>0.16798811897478058</v>
      </c>
      <c r="G180" s="42">
        <f t="shared" si="19"/>
        <v>6.6056505383824821E-4</v>
      </c>
      <c r="I180" s="38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42">
        <f t="shared" si="17"/>
        <v>253.98170167412249</v>
      </c>
      <c r="F181" s="42">
        <f xml:space="preserve"> E181^2*(2*LN(D181)+H$7)*SQRT(1/C181+1/B181)/(H$10*SQRT(11*39))</f>
        <v>0.1664513065696121</v>
      </c>
      <c r="G181" s="42">
        <f t="shared" si="19"/>
        <v>6.5536731769433364E-4</v>
      </c>
      <c r="I181" s="38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42">
        <f t="shared" si="17"/>
        <v>253.64959251503066</v>
      </c>
      <c r="F182" s="42">
        <f t="shared" ref="F182:F190" si="24" xml:space="preserve"> E182^2*(2*LN(D182)+H$7)*SQRT(1/C182+1/B182)/(H$10*SQRT(11*39))</f>
        <v>0.16919797440949502</v>
      </c>
      <c r="G182" s="42">
        <f t="shared" si="19"/>
        <v>6.6705399654631327E-4</v>
      </c>
      <c r="I182" s="38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42">
        <f t="shared" si="17"/>
        <v>253.32012579732907</v>
      </c>
      <c r="F183" s="42">
        <f t="shared" si="24"/>
        <v>0.17226839707065825</v>
      </c>
      <c r="G183" s="42">
        <f t="shared" si="19"/>
        <v>6.8004228455374705E-4</v>
      </c>
      <c r="I183" s="38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42">
        <f t="shared" si="17"/>
        <v>253.0431015648816</v>
      </c>
      <c r="F184" s="42">
        <f t="shared" si="24"/>
        <v>0.17485721789314654</v>
      </c>
      <c r="G184" s="42">
        <f t="shared" si="19"/>
        <v>6.9101752551951E-4</v>
      </c>
      <c r="I184" s="38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42">
        <f t="shared" si="17"/>
        <v>252.78728072349134</v>
      </c>
      <c r="F185" s="42">
        <f t="shared" si="24"/>
        <v>0.17757451658783815</v>
      </c>
      <c r="G185" s="42">
        <f t="shared" si="19"/>
        <v>7.0246618453115978E-4</v>
      </c>
      <c r="I185" s="38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42">
        <f t="shared" si="17"/>
        <v>252.55471632933626</v>
      </c>
      <c r="F186" s="42">
        <f t="shared" si="24"/>
        <v>0.18007688272669098</v>
      </c>
      <c r="G186" s="42">
        <f t="shared" si="19"/>
        <v>7.1302126265528629E-4</v>
      </c>
      <c r="I186" s="38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42">
        <f t="shared" si="17"/>
        <v>252.33683322646209</v>
      </c>
      <c r="F187" s="42">
        <f t="shared" si="24"/>
        <v>0.1825389508918811</v>
      </c>
      <c r="G187" s="42">
        <f t="shared" si="19"/>
        <v>7.233939990364379E-4</v>
      </c>
      <c r="I187" s="38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42">
        <f t="shared" si="17"/>
        <v>252.11775081012476</v>
      </c>
      <c r="F188" s="42">
        <f t="shared" si="24"/>
        <v>0.18488610969114083</v>
      </c>
      <c r="G188" s="42">
        <f t="shared" si="19"/>
        <v>7.3333237781572343E-4</v>
      </c>
      <c r="I188" s="38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42">
        <f t="shared" si="17"/>
        <v>251.91380802476093</v>
      </c>
      <c r="F189" s="42">
        <f t="shared" si="24"/>
        <v>0.18704172743129113</v>
      </c>
      <c r="G189" s="42">
        <f t="shared" si="19"/>
        <v>7.4248302980242577E-4</v>
      </c>
      <c r="I189" s="38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42">
        <f t="shared" si="17"/>
        <v>251.72498507305676</v>
      </c>
      <c r="F190" s="42">
        <f t="shared" si="24"/>
        <v>0.18924514000385254</v>
      </c>
      <c r="G190" s="42">
        <f t="shared" si="19"/>
        <v>7.5179323160523364E-4</v>
      </c>
      <c r="I190" s="38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42">
        <f t="shared" si="17"/>
        <v>251.56295929222938</v>
      </c>
      <c r="F191" s="42">
        <f xml:space="preserve"> E191^2*(2*LN(D191)+H$7)*SQRT(1/C191+1/B191)/(H$10*SQRT(11*41))</f>
        <v>0.18665519287502111</v>
      </c>
      <c r="G191" s="42">
        <f t="shared" si="19"/>
        <v>7.4198202072425204E-4</v>
      </c>
      <c r="I191" s="38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42">
        <f t="shared" si="17"/>
        <v>251.413222517126</v>
      </c>
      <c r="F192" s="42">
        <f t="shared" ref="F192:F200" si="25" xml:space="preserve"> E192^2*(2*LN(D192)+H$7)*SQRT(1/C192+1/B192)/(H$10*SQRT(11*41))</f>
        <v>0.1886964969206546</v>
      </c>
      <c r="G192" s="42">
        <f t="shared" si="19"/>
        <v>7.5054324920321481E-4</v>
      </c>
      <c r="I192" s="38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42">
        <f t="shared" si="17"/>
        <v>251.25998975230866</v>
      </c>
      <c r="F193" s="42">
        <f t="shared" si="25"/>
        <v>0.19078954242470703</v>
      </c>
      <c r="G193" s="42">
        <f t="shared" si="19"/>
        <v>7.5933117171893055E-4</v>
      </c>
      <c r="I193" s="38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42">
        <f t="shared" si="17"/>
        <v>251.08880729716992</v>
      </c>
      <c r="F194" s="42">
        <f t="shared" si="25"/>
        <v>0.19307760469954541</v>
      </c>
      <c r="G194" s="42">
        <f t="shared" si="19"/>
        <v>7.689614155960094E-4</v>
      </c>
      <c r="I194" s="38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42">
        <f t="shared" ref="E195:E258" si="26" xml:space="preserve"> H$10/((LN(D195))^2+H$7*LN(D195)+H$4)</f>
        <v>250.8838903136228</v>
      </c>
      <c r="F195" s="42">
        <f t="shared" si="25"/>
        <v>0.19541635868996574</v>
      </c>
      <c r="G195" s="42">
        <f t="shared" si="19"/>
        <v>7.7891154527969615E-4</v>
      </c>
      <c r="I195" s="38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42">
        <f t="shared" si="26"/>
        <v>250.687904226867</v>
      </c>
      <c r="F196" s="42">
        <f t="shared" si="25"/>
        <v>0.19770211687363065</v>
      </c>
      <c r="G196" s="42">
        <f t="shared" si="19"/>
        <v>7.8863843663838922E-4</v>
      </c>
      <c r="I196" s="38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42">
        <f t="shared" si="26"/>
        <v>250.5010862344237</v>
      </c>
      <c r="F197" s="42">
        <f t="shared" si="25"/>
        <v>0.2000029976310852</v>
      </c>
      <c r="G197" s="42">
        <f t="shared" si="19"/>
        <v>7.9841169807909969E-4</v>
      </c>
      <c r="I197" s="38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42">
        <f t="shared" si="26"/>
        <v>250.27672232274395</v>
      </c>
      <c r="F198" s="42">
        <f t="shared" si="25"/>
        <v>0.20269040005289038</v>
      </c>
      <c r="G198" s="42">
        <f t="shared" ref="G198:G261" si="27" xml:space="preserve"> F198/E198</f>
        <v>8.0986516912871862E-4</v>
      </c>
      <c r="I198" s="38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42">
        <f t="shared" si="26"/>
        <v>250.04252502685938</v>
      </c>
      <c r="F199" s="42">
        <f t="shared" si="25"/>
        <v>0.20537697201294366</v>
      </c>
      <c r="G199" s="42">
        <f t="shared" si="27"/>
        <v>8.2136817323726129E-4</v>
      </c>
      <c r="I199" s="38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42">
        <f t="shared" si="26"/>
        <v>249.84346715140566</v>
      </c>
      <c r="F200" s="42">
        <f t="shared" si="25"/>
        <v>0.20789226458986074</v>
      </c>
      <c r="G200" s="42">
        <f t="shared" si="27"/>
        <v>8.3209005606649537E-4</v>
      </c>
      <c r="I200" s="38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42">
        <f t="shared" si="26"/>
        <v>249.64412910927538</v>
      </c>
      <c r="F201" s="42">
        <f xml:space="preserve"> E201^2*(2*LN(D201)+H$7)*SQRT(1/C201+1/B201)/(H$10*SQRT(11*43))</f>
        <v>0.20501907365023181</v>
      </c>
      <c r="G201" s="42">
        <f t="shared" si="27"/>
        <v>8.2124532382049295E-4</v>
      </c>
      <c r="I201" s="38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42">
        <f t="shared" si="26"/>
        <v>249.45215720499274</v>
      </c>
      <c r="F202" s="42">
        <f t="shared" ref="F202:F210" si="28" xml:space="preserve"> E202^2*(2*LN(D202)+H$7)*SQRT(1/C202+1/B202)/(H$10*SQRT(11*43))</f>
        <v>0.20725886912741651</v>
      </c>
      <c r="G202" s="42">
        <f t="shared" si="27"/>
        <v>8.3085619082097983E-4</v>
      </c>
      <c r="I202" s="38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42">
        <f t="shared" si="26"/>
        <v>249.25204378861508</v>
      </c>
      <c r="F203" s="42">
        <f t="shared" si="28"/>
        <v>0.20994169852041922</v>
      </c>
      <c r="G203" s="42">
        <f t="shared" si="27"/>
        <v>8.4228676856293273E-4</v>
      </c>
      <c r="I203" s="38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42">
        <f t="shared" si="26"/>
        <v>249.07395330206842</v>
      </c>
      <c r="F204" s="42">
        <f t="shared" si="28"/>
        <v>0.21227529122600955</v>
      </c>
      <c r="G204" s="42">
        <f t="shared" si="27"/>
        <v>8.5225808805696076E-4</v>
      </c>
      <c r="I204" s="38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42">
        <f t="shared" si="26"/>
        <v>248.90979285656852</v>
      </c>
      <c r="F205" s="42">
        <f t="shared" si="28"/>
        <v>0.21439714385620143</v>
      </c>
      <c r="G205" s="42">
        <f t="shared" si="27"/>
        <v>8.6134475223216859E-4</v>
      </c>
      <c r="I205" s="38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42">
        <f t="shared" si="26"/>
        <v>248.7722727140324</v>
      </c>
      <c r="F206" s="42">
        <f t="shared" si="28"/>
        <v>0.21647749106358999</v>
      </c>
      <c r="G206" s="42">
        <f t="shared" si="27"/>
        <v>8.7018335565247759E-4</v>
      </c>
      <c r="I206" s="38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42">
        <f t="shared" si="26"/>
        <v>248.60105670958333</v>
      </c>
      <c r="F207" s="42">
        <f t="shared" si="28"/>
        <v>0.21869837140180501</v>
      </c>
      <c r="G207" s="42">
        <f t="shared" si="27"/>
        <v>8.7971617778475199E-4</v>
      </c>
      <c r="I207" s="38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42">
        <f t="shared" si="26"/>
        <v>248.422556477965</v>
      </c>
      <c r="F208" s="42">
        <f t="shared" si="28"/>
        <v>0.22109456071374312</v>
      </c>
      <c r="G208" s="42">
        <f t="shared" si="27"/>
        <v>8.8999390332477365E-4</v>
      </c>
      <c r="I208" s="38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42">
        <f t="shared" si="26"/>
        <v>248.29416841711654</v>
      </c>
      <c r="F209" s="42">
        <f t="shared" si="28"/>
        <v>0.22334351542695638</v>
      </c>
      <c r="G209" s="42">
        <f t="shared" si="27"/>
        <v>8.9951172373792991E-4</v>
      </c>
      <c r="I209" s="38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42">
        <f t="shared" si="26"/>
        <v>248.17156850345205</v>
      </c>
      <c r="F210" s="42">
        <f t="shared" si="28"/>
        <v>0.22549063967628422</v>
      </c>
      <c r="G210" s="42">
        <f t="shared" si="27"/>
        <v>9.0860786767823349E-4</v>
      </c>
      <c r="I210" s="38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42">
        <f t="shared" si="26"/>
        <v>248.04450593179897</v>
      </c>
      <c r="F211" s="42">
        <f xml:space="preserve"> E211^2*(2*LN(D211)+H$7)*SQRT(1/C211+1/B211)/(H$10*SQRT(11*45))</f>
        <v>0.22223350772922409</v>
      </c>
      <c r="G211" s="42">
        <f t="shared" si="27"/>
        <v>8.959420685186564E-4</v>
      </c>
      <c r="I211" s="38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42">
        <f t="shared" si="26"/>
        <v>247.92777968207477</v>
      </c>
      <c r="F212" s="42">
        <f t="shared" ref="F212:F220" si="29" xml:space="preserve"> E212^2*(2*LN(D212)+H$7)*SQRT(1/C212+1/B212)/(H$10*SQRT(11*45))</f>
        <v>0.22458638121153049</v>
      </c>
      <c r="G212" s="42">
        <f t="shared" si="27"/>
        <v>9.0585404144515123E-4</v>
      </c>
      <c r="I212" s="38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42">
        <f t="shared" si="26"/>
        <v>247.8091105463908</v>
      </c>
      <c r="F213" s="42">
        <f t="shared" si="29"/>
        <v>0.22665719502585602</v>
      </c>
      <c r="G213" s="42">
        <f t="shared" si="27"/>
        <v>9.1464431846796418E-4</v>
      </c>
      <c r="I213" s="38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42">
        <f t="shared" si="26"/>
        <v>247.7129458604428</v>
      </c>
      <c r="F214" s="42">
        <f t="shared" si="29"/>
        <v>0.22858451316092437</v>
      </c>
      <c r="G214" s="42">
        <f t="shared" si="27"/>
        <v>9.2277984247825684E-4</v>
      </c>
      <c r="I214" s="38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42">
        <f t="shared" si="26"/>
        <v>247.64093533586848</v>
      </c>
      <c r="F215" s="42">
        <f t="shared" si="29"/>
        <v>0.23058175072991247</v>
      </c>
      <c r="G215" s="42">
        <f t="shared" si="27"/>
        <v>9.3111322817926239E-4</v>
      </c>
      <c r="I215" s="38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42">
        <f t="shared" si="26"/>
        <v>247.5743180614183</v>
      </c>
      <c r="F216" s="42">
        <f t="shared" si="29"/>
        <v>0.23234869525697827</v>
      </c>
      <c r="G216" s="42">
        <f t="shared" si="27"/>
        <v>9.3850079877565152E-4</v>
      </c>
      <c r="I216" s="38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42">
        <f t="shared" si="26"/>
        <v>247.50499357809187</v>
      </c>
      <c r="F217" s="42">
        <f t="shared" si="29"/>
        <v>0.23416420510916225</v>
      </c>
      <c r="G217" s="42">
        <f t="shared" si="27"/>
        <v>9.4609891188025515E-4</v>
      </c>
      <c r="I217" s="38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42">
        <f t="shared" si="26"/>
        <v>247.46330005602829</v>
      </c>
      <c r="F218" s="42">
        <f t="shared" si="29"/>
        <v>0.23594934375706147</v>
      </c>
      <c r="G218" s="42">
        <f t="shared" si="27"/>
        <v>9.5347206516538038E-4</v>
      </c>
      <c r="I218" s="38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42">
        <f t="shared" si="26"/>
        <v>247.44920655363046</v>
      </c>
      <c r="F219" s="42">
        <f t="shared" si="29"/>
        <v>0.23756394040482642</v>
      </c>
      <c r="G219" s="42">
        <f t="shared" si="27"/>
        <v>9.6005133220477081E-4</v>
      </c>
      <c r="I219" s="38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42">
        <f t="shared" si="26"/>
        <v>247.43930411063141</v>
      </c>
      <c r="F220" s="42">
        <f t="shared" si="29"/>
        <v>0.23901070299656491</v>
      </c>
      <c r="G220" s="42">
        <f t="shared" si="27"/>
        <v>9.6593669245732263E-4</v>
      </c>
      <c r="I220" s="38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42">
        <f t="shared" si="26"/>
        <v>247.44257933744191</v>
      </c>
      <c r="F221" s="42">
        <f xml:space="preserve"> E221^2*(2*LN(D221)+H$7)*SQRT(1/C221+1/B221)/(H$10*SQRT(11*47))</f>
        <v>0.23533401705617341</v>
      </c>
      <c r="G221" s="42">
        <f t="shared" si="27"/>
        <v>9.5106516302210121E-4</v>
      </c>
      <c r="I221" s="38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42">
        <f t="shared" si="26"/>
        <v>247.44428889740942</v>
      </c>
      <c r="F222" s="42">
        <f t="shared" ref="F222:F230" si="30" xml:space="preserve"> E222^2*(2*LN(D222)+H$7)*SQRT(1/C222+1/B222)/(H$10*SQRT(11*47))</f>
        <v>0.23688457816533079</v>
      </c>
      <c r="G222" s="42">
        <f t="shared" si="27"/>
        <v>9.5732489612457088E-4</v>
      </c>
      <c r="I222" s="38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42">
        <f t="shared" si="26"/>
        <v>247.43558270314745</v>
      </c>
      <c r="F223" s="42">
        <f t="shared" si="30"/>
        <v>0.23843755711083081</v>
      </c>
      <c r="G223" s="42">
        <f t="shared" si="27"/>
        <v>9.6363487622104982E-4</v>
      </c>
      <c r="I223" s="38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42">
        <f t="shared" si="26"/>
        <v>247.39729291064253</v>
      </c>
      <c r="F224" s="42">
        <f t="shared" si="30"/>
        <v>0.24009707786367895</v>
      </c>
      <c r="G224" s="42">
        <f t="shared" si="27"/>
        <v>9.7049193642712841E-4</v>
      </c>
      <c r="I224" s="38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42">
        <f t="shared" si="26"/>
        <v>247.32093741622793</v>
      </c>
      <c r="F225" s="42">
        <f t="shared" si="30"/>
        <v>0.24204559461719033</v>
      </c>
      <c r="G225" s="42">
        <f t="shared" si="27"/>
        <v>9.7867005173864641E-4</v>
      </c>
      <c r="I225" s="38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42">
        <f t="shared" si="26"/>
        <v>247.20653489574732</v>
      </c>
      <c r="F226" s="42">
        <f t="shared" si="30"/>
        <v>0.24409790093703043</v>
      </c>
      <c r="G226" s="42">
        <f t="shared" si="27"/>
        <v>9.8742495233781796E-4</v>
      </c>
      <c r="I226" s="38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42">
        <f t="shared" si="26"/>
        <v>247.1295046602969</v>
      </c>
      <c r="F227" s="42">
        <f t="shared" si="30"/>
        <v>0.24597340532558168</v>
      </c>
      <c r="G227" s="42">
        <f t="shared" si="27"/>
        <v>9.9532188867410064E-4</v>
      </c>
      <c r="I227" s="38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42">
        <f t="shared" si="26"/>
        <v>247.01037289592426</v>
      </c>
      <c r="F228" s="42">
        <f t="shared" si="30"/>
        <v>0.24802092918233773</v>
      </c>
      <c r="G228" s="42">
        <f t="shared" si="27"/>
        <v>1.0040911491876468E-3</v>
      </c>
      <c r="I228" s="38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42">
        <f t="shared" si="26"/>
        <v>246.86958665117683</v>
      </c>
      <c r="F229" s="42">
        <f t="shared" si="30"/>
        <v>0.25046916685705972</v>
      </c>
      <c r="G229" s="42">
        <f t="shared" si="27"/>
        <v>1.01458089777162E-3</v>
      </c>
      <c r="I229" s="38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42">
        <f t="shared" si="26"/>
        <v>246.71001915098486</v>
      </c>
      <c r="F230" s="42">
        <f t="shared" si="30"/>
        <v>0.25318449030883872</v>
      </c>
      <c r="G230" s="42">
        <f t="shared" si="27"/>
        <v>1.0262432437082806E-3</v>
      </c>
      <c r="I230" s="38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45">
        <f t="shared" si="26"/>
        <v>246.54672924523013</v>
      </c>
      <c r="F231" s="45">
        <f xml:space="preserve"> E231^2*(2*LN(D231)+H$7)*SQRT(1/C231+1/B231)/(H$10*SQRT(11*49))</f>
        <v>0.25043229336771716</v>
      </c>
      <c r="G231" s="45">
        <f t="shared" si="27"/>
        <v>1.0157599499875021E-3</v>
      </c>
      <c r="H231" s="46"/>
      <c r="I231" s="36"/>
      <c r="J231" s="37"/>
      <c r="K231" s="25"/>
      <c r="L231" s="25"/>
      <c r="M231" s="22"/>
      <c r="N231" s="22"/>
      <c r="P231" s="48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42">
        <f t="shared" si="26"/>
        <v>246.35935037195344</v>
      </c>
      <c r="F232" s="42">
        <f t="shared" ref="F232:F240" si="31" xml:space="preserve"> E232^2*(2*LN(D232)+H$7)*SQRT(1/C232+1/B232)/(H$10*SQRT(11*49))</f>
        <v>0.25253190263282121</v>
      </c>
      <c r="G232" s="42">
        <f t="shared" si="27"/>
        <v>1.0250550760567783E-3</v>
      </c>
      <c r="I232" s="38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42">
        <f t="shared" si="26"/>
        <v>246.15658191472428</v>
      </c>
      <c r="F233" s="42">
        <f t="shared" si="31"/>
        <v>0.25545661021830096</v>
      </c>
      <c r="G233" s="42">
        <f t="shared" si="27"/>
        <v>1.0377809450847772E-3</v>
      </c>
      <c r="I233" s="38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42">
        <f t="shared" si="26"/>
        <v>245.96547452569359</v>
      </c>
      <c r="F234" s="42">
        <f t="shared" si="31"/>
        <v>0.2581035468640212</v>
      </c>
      <c r="G234" s="42">
        <f t="shared" si="27"/>
        <v>1.0493486834350797E-3</v>
      </c>
      <c r="I234" s="38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42">
        <f t="shared" si="26"/>
        <v>245.81160965813521</v>
      </c>
      <c r="F235" s="42">
        <f t="shared" si="31"/>
        <v>0.26043262299520187</v>
      </c>
      <c r="G235" s="42">
        <f t="shared" si="27"/>
        <v>1.0594805646381021E-3</v>
      </c>
      <c r="I235" s="38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42">
        <f t="shared" si="26"/>
        <v>245.67397527379848</v>
      </c>
      <c r="F236" s="42">
        <f t="shared" si="31"/>
        <v>0.2625657867419014</v>
      </c>
      <c r="G236" s="42">
        <f t="shared" si="27"/>
        <v>1.0687570242199132E-3</v>
      </c>
      <c r="I236" s="38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42">
        <f t="shared" si="26"/>
        <v>245.54032702767955</v>
      </c>
      <c r="F237" s="42">
        <f t="shared" si="31"/>
        <v>0.26490532350541096</v>
      </c>
      <c r="G237" s="42">
        <f t="shared" si="27"/>
        <v>1.0788668676634467E-3</v>
      </c>
      <c r="I237" s="38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42">
        <f t="shared" si="26"/>
        <v>245.37296882635928</v>
      </c>
      <c r="F238" s="42">
        <f t="shared" si="31"/>
        <v>0.26735890866988332</v>
      </c>
      <c r="G238" s="42">
        <f t="shared" si="27"/>
        <v>1.0896021267081078E-3</v>
      </c>
      <c r="I238" s="38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42">
        <f t="shared" si="26"/>
        <v>245.23674046841339</v>
      </c>
      <c r="F239" s="42">
        <f t="shared" si="31"/>
        <v>0.26947614019205857</v>
      </c>
      <c r="G239" s="42">
        <f t="shared" si="27"/>
        <v>1.098840816744452E-3</v>
      </c>
      <c r="I239" s="38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42">
        <f t="shared" si="26"/>
        <v>245.12514712792665</v>
      </c>
      <c r="F240" s="42">
        <f t="shared" si="31"/>
        <v>0.27147515934812949</v>
      </c>
      <c r="G240" s="42">
        <f t="shared" si="27"/>
        <v>1.1074961607527407E-3</v>
      </c>
      <c r="I240" s="38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42">
        <f t="shared" si="26"/>
        <v>245.03582646935305</v>
      </c>
      <c r="F241" s="42">
        <f xml:space="preserve"> E241^2*(2*LN(D241)+H$7)*SQRT(1/C241+1/B241)/(H$10*SQRT(11*51))</f>
        <v>0.2682044990298858</v>
      </c>
      <c r="G241" s="42">
        <f t="shared" si="27"/>
        <v>1.0945521840392204E-3</v>
      </c>
      <c r="I241" s="38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42">
        <f t="shared" si="26"/>
        <v>244.91874135519734</v>
      </c>
      <c r="F242" s="42">
        <f t="shared" ref="F242:F250" si="32" xml:space="preserve"> E242^2*(2*LN(D242)+H$7)*SQRT(1/C242+1/B242)/(H$10*SQRT(11*51))</f>
        <v>0.2705599314035233</v>
      </c>
      <c r="G242" s="42">
        <f t="shared" si="27"/>
        <v>1.1046926417572079E-3</v>
      </c>
      <c r="I242" s="38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42">
        <f t="shared" si="26"/>
        <v>244.79932758962562</v>
      </c>
      <c r="F243" s="42">
        <f t="shared" si="32"/>
        <v>0.27293489986127034</v>
      </c>
      <c r="G243" s="42">
        <f t="shared" si="27"/>
        <v>1.1149332089621193E-3</v>
      </c>
      <c r="I243" s="38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42">
        <f t="shared" si="26"/>
        <v>244.69195096679846</v>
      </c>
      <c r="F244" s="42">
        <f t="shared" si="32"/>
        <v>0.27519099582467388</v>
      </c>
      <c r="G244" s="42">
        <f t="shared" si="27"/>
        <v>1.1246426158987705E-3</v>
      </c>
      <c r="I244" s="38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42">
        <f t="shared" si="26"/>
        <v>244.56900226252941</v>
      </c>
      <c r="F245" s="42">
        <f t="shared" si="32"/>
        <v>0.27745883734842863</v>
      </c>
      <c r="G245" s="42">
        <f t="shared" si="27"/>
        <v>1.1344808000263013E-3</v>
      </c>
      <c r="I245" s="38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42">
        <f t="shared" si="26"/>
        <v>244.43139291033381</v>
      </c>
      <c r="F246" s="42">
        <f t="shared" si="32"/>
        <v>0.27966191214091146</v>
      </c>
      <c r="G246" s="42">
        <f t="shared" si="27"/>
        <v>1.144132547014947E-3</v>
      </c>
      <c r="I246" s="38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42">
        <f t="shared" si="26"/>
        <v>244.28466443072497</v>
      </c>
      <c r="F247" s="42">
        <f t="shared" si="32"/>
        <v>0.2823761101707723</v>
      </c>
      <c r="G247" s="42">
        <f t="shared" si="27"/>
        <v>1.1559305649776039E-3</v>
      </c>
      <c r="I247" s="38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42">
        <f t="shared" si="26"/>
        <v>244.09706079004616</v>
      </c>
      <c r="F248" s="42">
        <f t="shared" si="32"/>
        <v>0.28514958382789901</v>
      </c>
      <c r="G248" s="42">
        <f t="shared" si="27"/>
        <v>1.1681811444389457E-3</v>
      </c>
      <c r="I248" s="38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42">
        <f t="shared" si="26"/>
        <v>243.92701259955962</v>
      </c>
      <c r="F249" s="42">
        <f t="shared" si="32"/>
        <v>0.28770927468564184</v>
      </c>
      <c r="G249" s="42">
        <f t="shared" si="27"/>
        <v>1.1794891907193441E-3</v>
      </c>
      <c r="I249" s="38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42">
        <f t="shared" si="26"/>
        <v>243.73285477395899</v>
      </c>
      <c r="F250" s="42">
        <f t="shared" si="32"/>
        <v>0.29047305143802854</v>
      </c>
      <c r="G250" s="42">
        <f t="shared" si="27"/>
        <v>1.1917681418347026E-3</v>
      </c>
      <c r="I250" s="38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42">
        <f t="shared" si="26"/>
        <v>243.52503032621743</v>
      </c>
      <c r="F251" s="42">
        <f xml:space="preserve"> E251^2*(2*LN(D251)+H$7)*SQRT(1/C251+1/B251)/(H$10*SQRT(11*53))</f>
        <v>0.28747432320837185</v>
      </c>
      <c r="G251" s="42">
        <f t="shared" si="27"/>
        <v>1.1804713578036784E-3</v>
      </c>
      <c r="I251" s="38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42">
        <f t="shared" si="26"/>
        <v>243.29624048679329</v>
      </c>
      <c r="F252" s="42">
        <f t="shared" ref="F252:F260" si="33" xml:space="preserve"> E252^2*(2*LN(D252)+H$7)*SQRT(1/C252+1/B252)/(H$10*SQRT(11*53))</f>
        <v>0.29042403643618481</v>
      </c>
      <c r="G252" s="42">
        <f t="shared" si="27"/>
        <v>1.1937054015100975E-3</v>
      </c>
      <c r="I252" s="38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42">
        <f t="shared" si="26"/>
        <v>243.09622127301969</v>
      </c>
      <c r="F253" s="42">
        <f t="shared" si="33"/>
        <v>0.29368303846639099</v>
      </c>
      <c r="G253" s="42">
        <f t="shared" si="27"/>
        <v>1.2080938030565173E-3</v>
      </c>
      <c r="I253" s="38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42">
        <f t="shared" si="26"/>
        <v>242.906546082874</v>
      </c>
      <c r="F254" s="42">
        <f t="shared" si="33"/>
        <v>0.29607009275992963</v>
      </c>
      <c r="G254" s="42">
        <f t="shared" si="27"/>
        <v>1.2188641991513784E-3</v>
      </c>
      <c r="I254" s="38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42">
        <f t="shared" si="26"/>
        <v>242.68763842565602</v>
      </c>
      <c r="F255" s="42">
        <f t="shared" si="33"/>
        <v>0.29913608217593823</v>
      </c>
      <c r="G255" s="42">
        <f t="shared" si="27"/>
        <v>1.2325971117295882E-3</v>
      </c>
      <c r="I255" s="38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42">
        <f t="shared" si="26"/>
        <v>242.45668435302628</v>
      </c>
      <c r="F256" s="42">
        <f t="shared" si="33"/>
        <v>0.30184888502181101</v>
      </c>
      <c r="G256" s="42">
        <f t="shared" si="27"/>
        <v>1.2449600464811579E-3</v>
      </c>
      <c r="I256" s="38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42">
        <f t="shared" si="26"/>
        <v>242.20955580570558</v>
      </c>
      <c r="F257" s="42">
        <f t="shared" si="33"/>
        <v>0.30472082617798602</v>
      </c>
      <c r="G257" s="42">
        <f t="shared" si="27"/>
        <v>1.2580875480504385E-3</v>
      </c>
      <c r="I257" s="38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42">
        <f t="shared" si="26"/>
        <v>241.97019918754663</v>
      </c>
      <c r="F258" s="42">
        <f t="shared" si="33"/>
        <v>0.30757984892458334</v>
      </c>
      <c r="G258" s="42">
        <f t="shared" si="27"/>
        <v>1.2711476452775239E-3</v>
      </c>
      <c r="I258" s="38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42">
        <f t="shared" ref="E259:E322" si="34" xml:space="preserve"> H$10/((LN(D259))^2+H$7*LN(D259)+H$4)</f>
        <v>241.78005422564846</v>
      </c>
      <c r="F259" s="42">
        <f t="shared" si="33"/>
        <v>0.31037747842833208</v>
      </c>
      <c r="G259" s="42">
        <f t="shared" si="27"/>
        <v>1.2837182927366831E-3</v>
      </c>
      <c r="I259" s="38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42">
        <f t="shared" si="34"/>
        <v>241.5457492843139</v>
      </c>
      <c r="F260" s="42">
        <f t="shared" si="33"/>
        <v>0.31342967934831473</v>
      </c>
      <c r="G260" s="42">
        <f t="shared" si="27"/>
        <v>1.2975996484185244E-3</v>
      </c>
      <c r="I260" s="38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42">
        <f t="shared" si="34"/>
        <v>241.30080885932585</v>
      </c>
      <c r="F261" s="42">
        <f xml:space="preserve"> E261^2*(2*LN(D261)+H$7)*SQRT(1/C261+1/B261)/(H$10*SQRT(11*55))</f>
        <v>0.31043295365427193</v>
      </c>
      <c r="G261" s="42">
        <f t="shared" si="27"/>
        <v>1.2864977747971368E-3</v>
      </c>
      <c r="I261" s="38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42">
        <f t="shared" si="34"/>
        <v>241.03897303607206</v>
      </c>
      <c r="F262" s="42">
        <f t="shared" ref="F262:F270" si="35" xml:space="preserve"> E262^2*(2*LN(D262)+H$7)*SQRT(1/C262+1/B262)/(H$10*SQRT(11*55))</f>
        <v>0.31356186250669016</v>
      </c>
      <c r="G262" s="42">
        <f t="shared" ref="G262:G325" si="36" xml:space="preserve"> F262/E262</f>
        <v>1.3008761967292521E-3</v>
      </c>
      <c r="I262" s="38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42">
        <f t="shared" si="34"/>
        <v>240.76357058571352</v>
      </c>
      <c r="F263" s="42">
        <f t="shared" si="35"/>
        <v>0.31673718166057724</v>
      </c>
      <c r="G263" s="42">
        <f t="shared" si="36"/>
        <v>1.3155527677631636E-3</v>
      </c>
      <c r="I263" s="38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42">
        <f t="shared" si="34"/>
        <v>240.44151532938821</v>
      </c>
      <c r="F264" s="42">
        <f t="shared" si="35"/>
        <v>0.32004064990411779</v>
      </c>
      <c r="G264" s="42">
        <f t="shared" si="36"/>
        <v>1.3310540380919006E-3</v>
      </c>
      <c r="I264" s="38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42">
        <f t="shared" si="34"/>
        <v>240.10352781859996</v>
      </c>
      <c r="F265" s="42">
        <f t="shared" si="35"/>
        <v>0.32355327544767126</v>
      </c>
      <c r="G265" s="42">
        <f t="shared" si="36"/>
        <v>1.3475573573917591E-3</v>
      </c>
      <c r="I265" s="38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42">
        <f t="shared" si="34"/>
        <v>239.80097435247646</v>
      </c>
      <c r="F266" s="42">
        <f t="shared" si="35"/>
        <v>0.32720922782517381</v>
      </c>
      <c r="G266" s="42">
        <f t="shared" si="36"/>
        <v>1.3645033290991492E-3</v>
      </c>
      <c r="I266" s="38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42">
        <f t="shared" si="34"/>
        <v>239.52458703600291</v>
      </c>
      <c r="F267" s="42">
        <f t="shared" si="35"/>
        <v>0.33052047196493994</v>
      </c>
      <c r="G267" s="42">
        <f t="shared" si="36"/>
        <v>1.3799020637295138E-3</v>
      </c>
      <c r="I267" s="38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42">
        <f t="shared" si="34"/>
        <v>239.25495666309524</v>
      </c>
      <c r="F268" s="42">
        <f t="shared" si="35"/>
        <v>0.33365424287702794</v>
      </c>
      <c r="G268" s="42">
        <f t="shared" si="36"/>
        <v>1.3945551955559282E-3</v>
      </c>
      <c r="I268" s="38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42">
        <f t="shared" si="34"/>
        <v>238.97398689760922</v>
      </c>
      <c r="F269" s="42">
        <f t="shared" si="35"/>
        <v>0.33728092489144584</v>
      </c>
      <c r="G269" s="42">
        <f t="shared" si="36"/>
        <v>1.4113708745879408E-3</v>
      </c>
      <c r="I269" s="38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42">
        <f t="shared" si="34"/>
        <v>238.69311336805487</v>
      </c>
      <c r="F270" s="42">
        <f t="shared" si="35"/>
        <v>0.34076347415804514</v>
      </c>
      <c r="G270" s="42">
        <f t="shared" si="36"/>
        <v>1.4276217246058625E-3</v>
      </c>
      <c r="I270" s="38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42">
        <f t="shared" si="34"/>
        <v>238.39352061570409</v>
      </c>
      <c r="F271" s="42">
        <f xml:space="preserve"> E271^2*(2*LN(D271)+H$7)*SQRT(1/C271+1/B271)/(H$10*SQRT(11*57))</f>
        <v>0.33746518940201231</v>
      </c>
      <c r="G271" s="42">
        <f t="shared" si="36"/>
        <v>1.415580375382828E-3</v>
      </c>
      <c r="I271" s="38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42">
        <f t="shared" si="34"/>
        <v>238.10198482558229</v>
      </c>
      <c r="F272" s="42">
        <f t="shared" ref="F272:F280" si="37" xml:space="preserve"> E272^2*(2*LN(D272)+H$7)*SQRT(1/C272+1/B272)/(H$10*SQRT(11*57))</f>
        <v>0.3403084492979177</v>
      </c>
      <c r="G272" s="42">
        <f t="shared" si="36"/>
        <v>1.4292549872996863E-3</v>
      </c>
      <c r="I272" s="38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42">
        <f t="shared" si="34"/>
        <v>237.83942735892055</v>
      </c>
      <c r="F273" s="42">
        <f t="shared" si="37"/>
        <v>0.34353790310370996</v>
      </c>
      <c r="G273" s="42">
        <f t="shared" si="36"/>
        <v>1.4444110756509734E-3</v>
      </c>
      <c r="I273" s="38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42">
        <f t="shared" si="34"/>
        <v>237.57460898159349</v>
      </c>
      <c r="F274" s="42">
        <f t="shared" si="37"/>
        <v>0.34689593014582698</v>
      </c>
      <c r="G274" s="42">
        <f t="shared" si="36"/>
        <v>1.4601557448957155E-3</v>
      </c>
      <c r="I274" s="38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42">
        <f t="shared" si="34"/>
        <v>237.35377933148146</v>
      </c>
      <c r="F275" s="42">
        <f t="shared" si="37"/>
        <v>0.35000263896540584</v>
      </c>
      <c r="G275" s="42">
        <f t="shared" si="36"/>
        <v>1.4746031849638349E-3</v>
      </c>
      <c r="I275" s="38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42">
        <f t="shared" si="34"/>
        <v>237.20380632545718</v>
      </c>
      <c r="F276" s="42">
        <f t="shared" si="37"/>
        <v>0.35317771379406571</v>
      </c>
      <c r="G276" s="42">
        <f t="shared" si="36"/>
        <v>1.4889209379274702E-3</v>
      </c>
      <c r="I276" s="38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42">
        <f t="shared" si="34"/>
        <v>237.04614474286845</v>
      </c>
      <c r="F277" s="42">
        <f t="shared" si="37"/>
        <v>0.35628004243512268</v>
      </c>
      <c r="G277" s="42">
        <f t="shared" si="36"/>
        <v>1.5029986791035605E-3</v>
      </c>
      <c r="I277" s="38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42">
        <f t="shared" si="34"/>
        <v>236.90648660824908</v>
      </c>
      <c r="F278" s="42">
        <f t="shared" si="37"/>
        <v>0.35893376538401101</v>
      </c>
      <c r="G278" s="42">
        <f t="shared" si="36"/>
        <v>1.5150862710549054E-3</v>
      </c>
      <c r="I278" s="38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42">
        <f t="shared" si="34"/>
        <v>236.80297646385216</v>
      </c>
      <c r="F279" s="42">
        <f t="shared" si="37"/>
        <v>0.3618897292208153</v>
      </c>
      <c r="G279" s="42">
        <f t="shared" si="36"/>
        <v>1.5282313365518763E-3</v>
      </c>
      <c r="I279" s="38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42">
        <f t="shared" si="34"/>
        <v>236.73805393040215</v>
      </c>
      <c r="F280" s="42">
        <f t="shared" si="37"/>
        <v>0.36411308913435864</v>
      </c>
      <c r="G280" s="42">
        <f t="shared" si="36"/>
        <v>1.5380420810648509E-3</v>
      </c>
      <c r="I280" s="38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42">
        <f t="shared" si="34"/>
        <v>236.65979800155395</v>
      </c>
      <c r="F281" s="42">
        <f xml:space="preserve"> E281^2*(2*LN(D281)+H$7)*SQRT(1/C281+1/B281)/(H$10*SQRT(11*59))</f>
        <v>0.35949255562894911</v>
      </c>
      <c r="G281" s="42">
        <f t="shared" si="36"/>
        <v>1.5190267154144559E-3</v>
      </c>
      <c r="I281" s="38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42">
        <f t="shared" si="34"/>
        <v>236.62274762463699</v>
      </c>
      <c r="F282" s="42">
        <f t="shared" ref="F282:F290" si="38" xml:space="preserve"> E282^2*(2*LN(D282)+H$7)*SQRT(1/C282+1/B282)/(H$10*SQRT(11*59))</f>
        <v>0.36178258731903995</v>
      </c>
      <c r="G282" s="42">
        <f t="shared" si="36"/>
        <v>1.528942550751496E-3</v>
      </c>
      <c r="I282" s="38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42">
        <f t="shared" si="34"/>
        <v>236.62924359588266</v>
      </c>
      <c r="F283" s="42">
        <f t="shared" si="38"/>
        <v>0.36349147827381889</v>
      </c>
      <c r="G283" s="42">
        <f t="shared" si="36"/>
        <v>1.5361223860166353E-3</v>
      </c>
      <c r="I283" s="38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42">
        <f t="shared" si="34"/>
        <v>236.62213932536579</v>
      </c>
      <c r="F284" s="42">
        <f t="shared" si="38"/>
        <v>0.36548293520521258</v>
      </c>
      <c r="G284" s="42">
        <f t="shared" si="36"/>
        <v>1.5445846962893761E-3</v>
      </c>
      <c r="I284" s="38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42">
        <f t="shared" si="34"/>
        <v>236.65109383443411</v>
      </c>
      <c r="F285" s="42">
        <f t="shared" si="38"/>
        <v>0.36725083099182848</v>
      </c>
      <c r="G285" s="42">
        <f t="shared" si="36"/>
        <v>1.5518661884942081E-3</v>
      </c>
      <c r="I285" s="38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42">
        <f t="shared" si="34"/>
        <v>236.65412725094095</v>
      </c>
      <c r="F286" s="42">
        <f t="shared" si="38"/>
        <v>0.36974798782623697</v>
      </c>
      <c r="G286" s="42">
        <f t="shared" si="36"/>
        <v>1.5623982227623153E-3</v>
      </c>
      <c r="I286" s="38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42">
        <f t="shared" si="34"/>
        <v>236.59008455127145</v>
      </c>
      <c r="F287" s="42">
        <f t="shared" si="38"/>
        <v>0.37202017986425107</v>
      </c>
      <c r="G287" s="42">
        <f t="shared" si="36"/>
        <v>1.5724250683195075E-3</v>
      </c>
      <c r="I287" s="38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42">
        <f t="shared" si="34"/>
        <v>236.51597341039133</v>
      </c>
      <c r="F288" s="42">
        <f t="shared" si="38"/>
        <v>0.37432178558222362</v>
      </c>
      <c r="G288" s="42">
        <f t="shared" si="36"/>
        <v>1.5826490709476022E-3</v>
      </c>
      <c r="I288" s="38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42">
        <f t="shared" si="34"/>
        <v>236.40982285431903</v>
      </c>
      <c r="F289" s="42">
        <f t="shared" si="38"/>
        <v>0.37697437118676114</v>
      </c>
      <c r="G289" s="42">
        <f t="shared" si="36"/>
        <v>1.5945799824868575E-3</v>
      </c>
      <c r="I289" s="38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42">
        <f t="shared" si="34"/>
        <v>236.25393991992229</v>
      </c>
      <c r="F290" s="42">
        <f t="shared" si="38"/>
        <v>0.37952502389573983</v>
      </c>
      <c r="G290" s="42">
        <f t="shared" si="36"/>
        <v>1.6064283373406552E-3</v>
      </c>
      <c r="I290" s="38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42">
        <f t="shared" si="34"/>
        <v>236.04691967944552</v>
      </c>
      <c r="F291" s="42">
        <f xml:space="preserve"> E291^2*(2*LN(D291)+H$7)*SQRT(1/C291+1/B291)/(H$10*SQRT(11*61))</f>
        <v>0.37613858149771873</v>
      </c>
      <c r="G291" s="42">
        <f t="shared" si="36"/>
        <v>1.5934907433171309E-3</v>
      </c>
      <c r="I291" s="38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42">
        <f t="shared" si="34"/>
        <v>235.88176931477525</v>
      </c>
      <c r="F292" s="42">
        <f t="shared" ref="F292:F300" si="39" xml:space="preserve"> E292^2*(2*LN(D292)+H$7)*SQRT(1/C292+1/B292)/(H$10*SQRT(11*61))</f>
        <v>0.37930377908776586</v>
      </c>
      <c r="G292" s="42">
        <f t="shared" si="36"/>
        <v>1.6080249872197599E-3</v>
      </c>
      <c r="I292" s="38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42">
        <f t="shared" si="34"/>
        <v>235.69567179254696</v>
      </c>
      <c r="F293" s="42">
        <f t="shared" si="39"/>
        <v>0.38224997711903175</v>
      </c>
      <c r="G293" s="42">
        <f t="shared" si="36"/>
        <v>1.6217946397228625E-3</v>
      </c>
      <c r="I293" s="38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42">
        <f t="shared" si="34"/>
        <v>235.50711502074819</v>
      </c>
      <c r="F294" s="42">
        <f t="shared" si="39"/>
        <v>0.38526130440276246</v>
      </c>
      <c r="G294" s="42">
        <f t="shared" si="36"/>
        <v>1.6358796818891053E-3</v>
      </c>
      <c r="I294" s="38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42">
        <f t="shared" si="34"/>
        <v>235.33060074375558</v>
      </c>
      <c r="F295" s="42">
        <f t="shared" si="39"/>
        <v>0.38857969243772011</v>
      </c>
      <c r="G295" s="42">
        <f t="shared" si="36"/>
        <v>1.6512076678920004E-3</v>
      </c>
      <c r="I295" s="38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45">
        <f t="shared" si="34"/>
        <v>235.14065549786343</v>
      </c>
      <c r="F296" s="45">
        <f t="shared" si="39"/>
        <v>0.3919401118083084</v>
      </c>
      <c r="G296" s="45">
        <f t="shared" si="36"/>
        <v>1.6668326069707231E-3</v>
      </c>
      <c r="H296" s="46"/>
      <c r="I296" s="36"/>
      <c r="J296" s="37"/>
      <c r="K296" s="25"/>
      <c r="L296" s="25"/>
      <c r="M296" s="22"/>
      <c r="N296" s="22"/>
      <c r="P296" s="48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42">
        <f t="shared" si="34"/>
        <v>234.94002995393549</v>
      </c>
      <c r="F297" s="42">
        <f t="shared" si="39"/>
        <v>0.39454841669848006</v>
      </c>
      <c r="G297" s="42">
        <f t="shared" si="36"/>
        <v>1.6793579909555594E-3</v>
      </c>
      <c r="I297" s="38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42">
        <f t="shared" si="34"/>
        <v>234.76033800248464</v>
      </c>
      <c r="F298" s="42">
        <f t="shared" si="39"/>
        <v>0.3979454204290217</v>
      </c>
      <c r="G298" s="42">
        <f t="shared" si="36"/>
        <v>1.6951135094413177E-3</v>
      </c>
      <c r="I298" s="38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42">
        <f t="shared" si="34"/>
        <v>234.60037818817972</v>
      </c>
      <c r="F299" s="42">
        <f t="shared" si="39"/>
        <v>0.40034962026176385</v>
      </c>
      <c r="G299" s="42">
        <f t="shared" si="36"/>
        <v>1.7065173694674606E-3</v>
      </c>
      <c r="I299" s="38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42">
        <f t="shared" si="34"/>
        <v>234.42361911290448</v>
      </c>
      <c r="F300" s="42">
        <f t="shared" si="39"/>
        <v>0.40330751264597131</v>
      </c>
      <c r="G300" s="42">
        <f t="shared" si="36"/>
        <v>1.7204218336537497E-3</v>
      </c>
      <c r="I300" s="38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42">
        <f t="shared" si="34"/>
        <v>234.2190394794124</v>
      </c>
      <c r="F301" s="42">
        <f xml:space="preserve"> E301^2*(2*LN(D301)+H$7)*SQRT(1/C301+1/B301)/(H$10*SQRT(11*63))</f>
        <v>0.39952263145058819</v>
      </c>
      <c r="G301" s="42">
        <f t="shared" si="36"/>
        <v>1.7057649640208083E-3</v>
      </c>
      <c r="I301" s="38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42">
        <f t="shared" si="34"/>
        <v>234.06125699711805</v>
      </c>
      <c r="F302" s="42">
        <f t="shared" ref="F302:F310" si="40" xml:space="preserve"> E302^2*(2*LN(D302)+H$7)*SQRT(1/C302+1/B302)/(H$10*SQRT(11*63))</f>
        <v>0.40272032003471531</v>
      </c>
      <c r="G302" s="42">
        <f t="shared" si="36"/>
        <v>1.7205765926467443E-3</v>
      </c>
      <c r="I302" s="38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42">
        <f t="shared" si="34"/>
        <v>233.88881710053008</v>
      </c>
      <c r="F303" s="42">
        <f t="shared" si="40"/>
        <v>0.40554907758401243</v>
      </c>
      <c r="G303" s="42">
        <f t="shared" si="36"/>
        <v>1.7339395812571037E-3</v>
      </c>
      <c r="I303" s="38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42">
        <f t="shared" si="34"/>
        <v>233.71378600270273</v>
      </c>
      <c r="F304" s="42">
        <f t="shared" si="40"/>
        <v>0.40821744358848833</v>
      </c>
      <c r="G304" s="42">
        <f t="shared" si="36"/>
        <v>1.7466553880726898E-3</v>
      </c>
      <c r="I304" s="38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42">
        <f t="shared" si="34"/>
        <v>233.51302980754483</v>
      </c>
      <c r="F305" s="42">
        <f t="shared" si="40"/>
        <v>0.41141756049892053</v>
      </c>
      <c r="G305" s="42">
        <f t="shared" si="36"/>
        <v>1.7618612581833221E-3</v>
      </c>
      <c r="I305" s="38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42">
        <f t="shared" si="34"/>
        <v>233.28360948822026</v>
      </c>
      <c r="F306" s="42">
        <f t="shared" si="40"/>
        <v>0.41527531178634358</v>
      </c>
      <c r="G306" s="42">
        <f t="shared" si="36"/>
        <v>1.7801306859808043E-3</v>
      </c>
      <c r="I306" s="38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42">
        <f t="shared" si="34"/>
        <v>233.06878130958438</v>
      </c>
      <c r="F307" s="42">
        <f t="shared" si="40"/>
        <v>0.41817115411887218</v>
      </c>
      <c r="G307" s="42">
        <f t="shared" si="36"/>
        <v>1.7941963388198997E-3</v>
      </c>
      <c r="I307" s="38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42">
        <f t="shared" si="34"/>
        <v>232.86419877330093</v>
      </c>
      <c r="F308" s="42">
        <f t="shared" si="40"/>
        <v>0.42148292889048589</v>
      </c>
      <c r="G308" s="42">
        <f t="shared" si="36"/>
        <v>1.8099945423590423E-3</v>
      </c>
      <c r="I308" s="38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42">
        <f t="shared" si="34"/>
        <v>232.67239003901165</v>
      </c>
      <c r="F309" s="42">
        <f t="shared" si="40"/>
        <v>0.42469562037952341</v>
      </c>
      <c r="G309" s="42">
        <f t="shared" si="36"/>
        <v>1.8252944421481021E-3</v>
      </c>
      <c r="I309" s="38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42">
        <f t="shared" si="34"/>
        <v>232.43204195558852</v>
      </c>
      <c r="F310" s="42">
        <f t="shared" si="40"/>
        <v>0.42820133232283947</v>
      </c>
      <c r="G310" s="42">
        <f t="shared" si="36"/>
        <v>1.8422646409682929E-3</v>
      </c>
      <c r="I310" s="38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42">
        <f t="shared" si="34"/>
        <v>232.20045172609048</v>
      </c>
      <c r="F311" s="42">
        <f xml:space="preserve"> E311^2*(2*LN(D311)+H$7)*SQRT(1/C311+1/B311)/(H$10*SQRT(11*65))</f>
        <v>0.42469440919064028</v>
      </c>
      <c r="G311" s="42">
        <f t="shared" si="36"/>
        <v>1.8289990653920887E-3</v>
      </c>
      <c r="I311" s="38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42">
        <f t="shared" si="34"/>
        <v>232.01321500669175</v>
      </c>
      <c r="F312" s="42">
        <f t="shared" ref="F312:F320" si="41" xml:space="preserve"> E312^2*(2*LN(D312)+H$7)*SQRT(1/C312+1/B312)/(H$10*SQRT(11*65))</f>
        <v>0.42746116250350924</v>
      </c>
      <c r="G312" s="42">
        <f t="shared" si="36"/>
        <v>1.8424000654065345E-3</v>
      </c>
      <c r="I312" s="38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42">
        <f t="shared" si="34"/>
        <v>231.78253177275138</v>
      </c>
      <c r="F313" s="42">
        <f t="shared" si="41"/>
        <v>0.43098242540564585</v>
      </c>
      <c r="G313" s="42">
        <f t="shared" si="36"/>
        <v>1.8594258251877142E-3</v>
      </c>
      <c r="I313" s="38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42">
        <f t="shared" si="34"/>
        <v>231.5787022007836</v>
      </c>
      <c r="F314" s="42">
        <f t="shared" si="41"/>
        <v>0.43389051352095281</v>
      </c>
      <c r="G314" s="42">
        <f t="shared" si="36"/>
        <v>1.8736201101289558E-3</v>
      </c>
      <c r="I314" s="38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42">
        <f t="shared" si="34"/>
        <v>231.3731199928074</v>
      </c>
      <c r="F315" s="42">
        <f t="shared" si="41"/>
        <v>0.43769140181511318</v>
      </c>
      <c r="G315" s="42">
        <f t="shared" si="36"/>
        <v>1.8917124073389315E-3</v>
      </c>
      <c r="I315" s="38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42">
        <f t="shared" si="34"/>
        <v>231.15247307460979</v>
      </c>
      <c r="F316" s="42">
        <f t="shared" si="41"/>
        <v>0.44105568074909046</v>
      </c>
      <c r="G316" s="42">
        <f t="shared" si="36"/>
        <v>1.90807251543759E-3</v>
      </c>
      <c r="I316" s="38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42">
        <f t="shared" si="34"/>
        <v>230.96435346637691</v>
      </c>
      <c r="F317" s="42">
        <f t="shared" si="41"/>
        <v>0.44428881085858707</v>
      </c>
      <c r="G317" s="42">
        <f t="shared" si="36"/>
        <v>1.9236250278044109E-3</v>
      </c>
      <c r="I317" s="38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42">
        <f t="shared" si="34"/>
        <v>230.76867682289333</v>
      </c>
      <c r="F318" s="42">
        <f t="shared" si="41"/>
        <v>0.44803308713618101</v>
      </c>
      <c r="G318" s="42">
        <f t="shared" si="36"/>
        <v>1.9414813713215953E-3</v>
      </c>
      <c r="I318" s="38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42">
        <f t="shared" si="34"/>
        <v>230.5705077217082</v>
      </c>
      <c r="F319" s="42">
        <f t="shared" si="41"/>
        <v>0.45075895944778793</v>
      </c>
      <c r="G319" s="42">
        <f t="shared" si="36"/>
        <v>1.9549723158516037E-3</v>
      </c>
      <c r="I319" s="38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42">
        <f t="shared" si="34"/>
        <v>230.35829553046662</v>
      </c>
      <c r="F320" s="42">
        <f t="shared" si="41"/>
        <v>0.45457350130188551</v>
      </c>
      <c r="G320" s="42">
        <f t="shared" si="36"/>
        <v>1.9733324569670848E-3</v>
      </c>
      <c r="I320" s="38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42">
        <f t="shared" si="34"/>
        <v>230.22192953135044</v>
      </c>
      <c r="F321" s="42">
        <f xml:space="preserve"> E321^2*(2*LN(D321)+H$7)*SQRT(1/C321+1/B321)/(H$10*SQRT(11*67))</f>
        <v>0.45088340668688953</v>
      </c>
      <c r="G321" s="42">
        <f t="shared" si="36"/>
        <v>1.9584728857269459E-3</v>
      </c>
      <c r="I321" s="38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42">
        <f t="shared" si="34"/>
        <v>230.08554390293745</v>
      </c>
      <c r="F322" s="42">
        <f t="shared" ref="F322:F330" si="42" xml:space="preserve"> E322^2*(2*LN(D322)+H$7)*SQRT(1/C322+1/B322)/(H$10*SQRT(11*67))</f>
        <v>0.45373411870125407</v>
      </c>
      <c r="G322" s="42">
        <f t="shared" si="36"/>
        <v>1.9720235830751006E-3</v>
      </c>
      <c r="I322" s="38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42">
        <f t="shared" ref="E323:E386" si="43" xml:space="preserve"> H$10/((LN(D323))^2+H$7*LN(D323)+H$4)</f>
        <v>229.97592068453204</v>
      </c>
      <c r="F323" s="42">
        <f t="shared" si="42"/>
        <v>0.45661754804524046</v>
      </c>
      <c r="G323" s="42">
        <f t="shared" si="36"/>
        <v>1.9855015546240713E-3</v>
      </c>
      <c r="I323" s="38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42">
        <f t="shared" si="43"/>
        <v>229.88773826666733</v>
      </c>
      <c r="F324" s="42">
        <f t="shared" si="42"/>
        <v>0.45975567188751948</v>
      </c>
      <c r="G324" s="42">
        <f t="shared" si="36"/>
        <v>1.9999138507953295E-3</v>
      </c>
      <c r="I324" s="38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42">
        <f t="shared" si="43"/>
        <v>229.80587611520554</v>
      </c>
      <c r="F325" s="42">
        <f t="shared" si="42"/>
        <v>0.4625472972583069</v>
      </c>
      <c r="G325" s="42">
        <f t="shared" si="36"/>
        <v>2.012774020740985E-3</v>
      </c>
      <c r="I325" s="38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42">
        <f t="shared" si="43"/>
        <v>229.741809722722</v>
      </c>
      <c r="F326" s="42">
        <f t="shared" si="42"/>
        <v>0.46461847587269811</v>
      </c>
      <c r="G326" s="42">
        <f t="shared" ref="G326:G389" si="44" xml:space="preserve"> F326/E326</f>
        <v>2.0223505527071951E-3</v>
      </c>
      <c r="I326" s="38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42">
        <f t="shared" si="43"/>
        <v>229.69835317019718</v>
      </c>
      <c r="F327" s="42">
        <f t="shared" si="42"/>
        <v>0.46747973624250355</v>
      </c>
      <c r="G327" s="42">
        <f t="shared" si="44"/>
        <v>2.0351897599201331E-3</v>
      </c>
      <c r="I327" s="38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42">
        <f t="shared" si="43"/>
        <v>229.62011702443644</v>
      </c>
      <c r="F328" s="42">
        <f t="shared" si="42"/>
        <v>0.47013947159158009</v>
      </c>
      <c r="G328" s="42">
        <f t="shared" si="44"/>
        <v>2.0474663878929534E-3</v>
      </c>
      <c r="I328" s="38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42">
        <f t="shared" si="43"/>
        <v>229.50191247849997</v>
      </c>
      <c r="F329" s="42">
        <f t="shared" si="42"/>
        <v>0.47336673570804805</v>
      </c>
      <c r="G329" s="42">
        <f t="shared" si="44"/>
        <v>2.0625829675924535E-3</v>
      </c>
      <c r="I329" s="38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42">
        <f t="shared" si="43"/>
        <v>229.37220901885539</v>
      </c>
      <c r="F330" s="42">
        <f t="shared" si="42"/>
        <v>0.47574466321835779</v>
      </c>
      <c r="G330" s="42">
        <f t="shared" si="44"/>
        <v>2.0741164121554478E-3</v>
      </c>
      <c r="I330" s="38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42">
        <f t="shared" si="43"/>
        <v>229.20802490861985</v>
      </c>
      <c r="F331" s="42">
        <f xml:space="preserve"> E331^2*(2*LN(D331)+H$7)*SQRT(1/C331+1/B331)/(H$10*SQRT(11*69))</f>
        <v>0.47178034643801647</v>
      </c>
      <c r="G331" s="42">
        <f t="shared" si="44"/>
        <v>2.0583064080156219E-3</v>
      </c>
      <c r="I331" s="38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42">
        <f t="shared" si="43"/>
        <v>229.00939879520314</v>
      </c>
      <c r="F332" s="42">
        <f t="shared" ref="F332:F340" si="45" xml:space="preserve"> E332^2*(2*LN(D332)+H$7)*SQRT(1/C332+1/B332)/(H$10*SQRT(11*69))</f>
        <v>0.47519019849454508</v>
      </c>
      <c r="G332" s="42">
        <f t="shared" si="44"/>
        <v>2.0749812059875092E-3</v>
      </c>
      <c r="I332" s="38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42">
        <f t="shared" si="43"/>
        <v>228.82855273778836</v>
      </c>
      <c r="F333" s="42">
        <f t="shared" si="45"/>
        <v>0.47873018754939051</v>
      </c>
      <c r="G333" s="42">
        <f t="shared" si="44"/>
        <v>2.0920911390719722E-3</v>
      </c>
      <c r="I333" s="38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42">
        <f t="shared" si="43"/>
        <v>228.64420349717648</v>
      </c>
      <c r="F334" s="42">
        <f t="shared" si="45"/>
        <v>0.48221954417819612</v>
      </c>
      <c r="G334" s="42">
        <f t="shared" si="44"/>
        <v>2.1090390082167598E-3</v>
      </c>
      <c r="I334" s="38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42">
        <f t="shared" si="43"/>
        <v>228.5115724888814</v>
      </c>
      <c r="F335" s="42">
        <f t="shared" si="45"/>
        <v>0.48576645614673697</v>
      </c>
      <c r="G335" s="42">
        <f t="shared" si="44"/>
        <v>2.1257849257081836E-3</v>
      </c>
      <c r="I335" s="38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42">
        <f t="shared" si="43"/>
        <v>228.34820176380228</v>
      </c>
      <c r="F336" s="42">
        <f t="shared" si="45"/>
        <v>0.48957023368209285</v>
      </c>
      <c r="G336" s="42">
        <f t="shared" si="44"/>
        <v>2.1439636042699917E-3</v>
      </c>
      <c r="I336" s="38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42">
        <f t="shared" si="43"/>
        <v>228.136149057479</v>
      </c>
      <c r="F337" s="42">
        <f t="shared" si="45"/>
        <v>0.49290842846745114</v>
      </c>
      <c r="G337" s="42">
        <f t="shared" si="44"/>
        <v>2.1605888873983872E-3</v>
      </c>
      <c r="I337" s="38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42">
        <f t="shared" si="43"/>
        <v>227.87248522622991</v>
      </c>
      <c r="F338" s="42">
        <f t="shared" si="45"/>
        <v>0.49592908744059283</v>
      </c>
      <c r="G338" s="42">
        <f t="shared" si="44"/>
        <v>2.176344752409395E-3</v>
      </c>
      <c r="I338" s="38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42">
        <f t="shared" si="43"/>
        <v>227.60947316524701</v>
      </c>
      <c r="F339" s="42">
        <f t="shared" si="45"/>
        <v>0.49907949735727081</v>
      </c>
      <c r="G339" s="42">
        <f t="shared" si="44"/>
        <v>2.1927009030724021E-3</v>
      </c>
      <c r="I339" s="38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42">
        <f t="shared" si="43"/>
        <v>227.32277003942696</v>
      </c>
      <c r="F340" s="42">
        <f t="shared" si="45"/>
        <v>0.50174218862233833</v>
      </c>
      <c r="G340" s="42">
        <f t="shared" si="44"/>
        <v>2.2071796350858998E-3</v>
      </c>
      <c r="I340" s="38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42">
        <f t="shared" si="43"/>
        <v>227.00240384296978</v>
      </c>
      <c r="F341" s="42">
        <f xml:space="preserve"> E341^2*(2*LN(D341)+H$7)*SQRT(1/C341+1/B341)/(H$10*SQRT(11*71))</f>
        <v>0.49751191771725894</v>
      </c>
      <c r="G341" s="42">
        <f t="shared" si="44"/>
        <v>2.1916592480730542E-3</v>
      </c>
      <c r="I341" s="38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42">
        <f t="shared" si="43"/>
        <v>226.7252129772134</v>
      </c>
      <c r="F342" s="42">
        <f t="shared" ref="F342:F350" si="46" xml:space="preserve"> E342^2*(2*LN(D342)+H$7)*SQRT(1/C342+1/B342)/(H$10*SQRT(11*71))</f>
        <v>0.50194420933157846</v>
      </c>
      <c r="G342" s="42">
        <f t="shared" si="44"/>
        <v>2.2138879163034479E-3</v>
      </c>
      <c r="I342" s="38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42">
        <f t="shared" si="43"/>
        <v>226.41311189461635</v>
      </c>
      <c r="F343" s="42">
        <f t="shared" si="46"/>
        <v>0.506517914611751</v>
      </c>
      <c r="G343" s="42">
        <f t="shared" si="44"/>
        <v>2.2371403774862166E-3</v>
      </c>
      <c r="I343" s="38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42">
        <f t="shared" si="43"/>
        <v>226.08366462826663</v>
      </c>
      <c r="F344" s="42">
        <f t="shared" si="46"/>
        <v>0.51084363639932251</v>
      </c>
      <c r="G344" s="42">
        <f t="shared" si="44"/>
        <v>2.2595335989411998E-3</v>
      </c>
      <c r="I344" s="38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42">
        <f t="shared" si="43"/>
        <v>225.72018739483298</v>
      </c>
      <c r="F345" s="42">
        <f t="shared" si="46"/>
        <v>0.51543960867426886</v>
      </c>
      <c r="G345" s="42">
        <f t="shared" si="44"/>
        <v>2.2835334961540435E-3</v>
      </c>
      <c r="I345" s="38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42">
        <f t="shared" si="43"/>
        <v>225.3268715730506</v>
      </c>
      <c r="F346" s="42">
        <f t="shared" si="46"/>
        <v>0.52023038970558066</v>
      </c>
      <c r="G346" s="42">
        <f t="shared" si="44"/>
        <v>2.3087809548579421E-3</v>
      </c>
      <c r="I346" s="38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42">
        <f t="shared" si="43"/>
        <v>224.90633917484394</v>
      </c>
      <c r="F347" s="42">
        <f t="shared" si="46"/>
        <v>0.52408428757383518</v>
      </c>
      <c r="G347" s="42">
        <f t="shared" si="44"/>
        <v>2.330233507408646E-3</v>
      </c>
      <c r="I347" s="38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42">
        <f t="shared" si="43"/>
        <v>224.51297781299067</v>
      </c>
      <c r="F348" s="42">
        <f t="shared" si="46"/>
        <v>0.52855977737579463</v>
      </c>
      <c r="G348" s="42">
        <f t="shared" si="44"/>
        <v>2.3542504425559819E-3</v>
      </c>
      <c r="I348" s="38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42">
        <f t="shared" si="43"/>
        <v>224.13208455088858</v>
      </c>
      <c r="F349" s="42">
        <f t="shared" si="46"/>
        <v>0.53237029268001435</v>
      </c>
      <c r="G349" s="42">
        <f t="shared" si="44"/>
        <v>2.375252493398111E-3</v>
      </c>
      <c r="I349" s="38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42">
        <f t="shared" si="43"/>
        <v>223.7476080846013</v>
      </c>
      <c r="F350" s="42">
        <f t="shared" si="46"/>
        <v>0.53665612213044145</v>
      </c>
      <c r="G350" s="42">
        <f t="shared" si="44"/>
        <v>2.3984887558106374E-3</v>
      </c>
      <c r="I350" s="38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42">
        <f t="shared" si="43"/>
        <v>223.3682807603326</v>
      </c>
      <c r="F351" s="42">
        <f xml:space="preserve"> E351^2*(2*LN(D351)+H$7)*SQRT(1/C351+1/B351)/(H$10*SQRT(11*73))</f>
        <v>0.53245451290998624</v>
      </c>
      <c r="G351" s="42">
        <f t="shared" si="44"/>
        <v>2.3837516727869424E-3</v>
      </c>
      <c r="I351" s="38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42">
        <f t="shared" si="43"/>
        <v>223.06000351841044</v>
      </c>
      <c r="F352" s="42">
        <f t="shared" ref="F352:F360" si="47" xml:space="preserve"> E352^2*(2*LN(D352)+H$7)*SQRT(1/C352+1/B352)/(H$10*SQRT(11*73))</f>
        <v>0.53671508581122152</v>
      </c>
      <c r="G352" s="42">
        <f t="shared" si="44"/>
        <v>2.406146675089258E-3</v>
      </c>
      <c r="I352" s="38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42">
        <f t="shared" si="43"/>
        <v>222.78617553423496</v>
      </c>
      <c r="F353" s="42">
        <f t="shared" si="47"/>
        <v>0.54095545911111109</v>
      </c>
      <c r="G353" s="42">
        <f t="shared" si="44"/>
        <v>2.4281374632600752E-3</v>
      </c>
      <c r="I353" s="38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42">
        <f t="shared" si="43"/>
        <v>222.51724840707854</v>
      </c>
      <c r="F354" s="42">
        <f t="shared" si="47"/>
        <v>0.54544940016694043</v>
      </c>
      <c r="G354" s="42">
        <f t="shared" si="44"/>
        <v>2.451267953705242E-3</v>
      </c>
      <c r="I354" s="38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42">
        <f t="shared" si="43"/>
        <v>222.27674136774544</v>
      </c>
      <c r="F355" s="42">
        <f t="shared" si="47"/>
        <v>0.54929151803686604</v>
      </c>
      <c r="G355" s="42">
        <f t="shared" si="44"/>
        <v>2.4712055550971546E-3</v>
      </c>
      <c r="I355" s="38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42">
        <f t="shared" si="43"/>
        <v>222.08581868616085</v>
      </c>
      <c r="F356" s="42">
        <f t="shared" si="47"/>
        <v>0.55333689699273803</v>
      </c>
      <c r="G356" s="42">
        <f t="shared" si="44"/>
        <v>2.4915453866718187E-3</v>
      </c>
      <c r="I356" s="38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42">
        <f t="shared" si="43"/>
        <v>221.88433267815714</v>
      </c>
      <c r="F357" s="42">
        <f t="shared" si="47"/>
        <v>0.55687044528125429</v>
      </c>
      <c r="G357" s="42">
        <f t="shared" si="44"/>
        <v>2.5097330602832329E-3</v>
      </c>
      <c r="I357" s="38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42">
        <f t="shared" si="43"/>
        <v>221.72379315513558</v>
      </c>
      <c r="F358" s="42">
        <f t="shared" si="47"/>
        <v>0.55913322421193723</v>
      </c>
      <c r="G358" s="42">
        <f t="shared" si="44"/>
        <v>2.521755632336324E-3</v>
      </c>
      <c r="I358" s="38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42">
        <f t="shared" si="43"/>
        <v>221.60816278583704</v>
      </c>
      <c r="F359" s="42">
        <f t="shared" si="47"/>
        <v>0.56285063450715966</v>
      </c>
      <c r="G359" s="42">
        <f t="shared" si="44"/>
        <v>2.5398461294546294E-3</v>
      </c>
      <c r="I359" s="38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42">
        <f t="shared" si="43"/>
        <v>221.52783080440003</v>
      </c>
      <c r="F360" s="42">
        <f t="shared" si="47"/>
        <v>0.56543640791241778</v>
      </c>
      <c r="G360" s="42">
        <f t="shared" si="44"/>
        <v>2.5524396002941721E-3</v>
      </c>
      <c r="I360" s="38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42">
        <f t="shared" si="43"/>
        <v>221.50307366842546</v>
      </c>
      <c r="F361" s="42">
        <f xml:space="preserve"> E361^2*(2*LN(D361)+H$7)*SQRT(1/C361+1/B361)/(H$10*SQRT(11*75))</f>
        <v>0.55997134210391153</v>
      </c>
      <c r="G361" s="42">
        <f t="shared" si="44"/>
        <v>2.528052242481065E-3</v>
      </c>
      <c r="I361" s="38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42">
        <f t="shared" si="43"/>
        <v>221.47063573691429</v>
      </c>
      <c r="F362" s="42">
        <f t="shared" ref="F362:F370" si="48" xml:space="preserve"> E362^2*(2*LN(D362)+H$7)*SQRT(1/C362+1/B362)/(H$10*SQRT(11*75))</f>
        <v>0.56322587210003316</v>
      </c>
      <c r="G362" s="42">
        <f t="shared" si="44"/>
        <v>2.5431176021415815E-3</v>
      </c>
      <c r="I362" s="38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42">
        <f t="shared" si="43"/>
        <v>221.44993640143232</v>
      </c>
      <c r="F363" s="42">
        <f t="shared" si="48"/>
        <v>0.56625612165511652</v>
      </c>
      <c r="G363" s="42">
        <f t="shared" si="44"/>
        <v>2.5570389897454672E-3</v>
      </c>
      <c r="I363" s="38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42">
        <f t="shared" si="43"/>
        <v>221.38763018949953</v>
      </c>
      <c r="F364" s="42">
        <f t="shared" si="48"/>
        <v>0.5692193287432471</v>
      </c>
      <c r="G364" s="42">
        <f t="shared" si="44"/>
        <v>2.5711433301671672E-3</v>
      </c>
      <c r="I364" s="38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42">
        <f t="shared" si="43"/>
        <v>221.33248238016097</v>
      </c>
      <c r="F365" s="42">
        <f t="shared" si="48"/>
        <v>0.57266211901957376</v>
      </c>
      <c r="G365" s="42">
        <f t="shared" si="44"/>
        <v>2.5873387984505975E-3</v>
      </c>
      <c r="I365" s="38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42">
        <f t="shared" si="43"/>
        <v>221.29669251130949</v>
      </c>
      <c r="F366" s="42">
        <f t="shared" si="48"/>
        <v>0.57518290311868803</v>
      </c>
      <c r="G366" s="42">
        <f t="shared" si="44"/>
        <v>2.5991482140624083E-3</v>
      </c>
      <c r="I366" s="38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42">
        <f t="shared" si="43"/>
        <v>221.24181868646451</v>
      </c>
      <c r="F367" s="42">
        <f t="shared" si="48"/>
        <v>0.57943467191281017</v>
      </c>
      <c r="G367" s="42">
        <f t="shared" si="44"/>
        <v>2.6190106163155483E-3</v>
      </c>
      <c r="I367" s="38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42">
        <f t="shared" si="43"/>
        <v>221.1515957151301</v>
      </c>
      <c r="F368" s="42">
        <f t="shared" si="48"/>
        <v>0.58239994967256414</v>
      </c>
      <c r="G368" s="42">
        <f t="shared" si="44"/>
        <v>2.6334874400941038E-3</v>
      </c>
      <c r="I368" s="38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42">
        <f t="shared" si="43"/>
        <v>221.0378303540779</v>
      </c>
      <c r="F369" s="42">
        <f t="shared" si="48"/>
        <v>0.58532605762085099</v>
      </c>
      <c r="G369" s="42">
        <f t="shared" si="44"/>
        <v>2.6480809039937827E-3</v>
      </c>
      <c r="I369" s="38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42">
        <f t="shared" si="43"/>
        <v>220.89582487930389</v>
      </c>
      <c r="F370" s="42">
        <f t="shared" si="48"/>
        <v>0.58907233972943829</v>
      </c>
      <c r="G370" s="42">
        <f t="shared" si="44"/>
        <v>2.6667427510289241E-3</v>
      </c>
      <c r="I370" s="38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42">
        <f t="shared" si="43"/>
        <v>220.76444012848208</v>
      </c>
      <c r="F371" s="42">
        <f xml:space="preserve"> E371^2*(2*LN(D371)+H$7)*SQRT(1/C371+1/B371)/(H$10*SQRT(11*77))</f>
        <v>0.58353812447458353</v>
      </c>
      <c r="G371" s="42">
        <f t="shared" si="44"/>
        <v>2.6432614062979155E-3</v>
      </c>
      <c r="I371" s="38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42">
        <f t="shared" si="43"/>
        <v>220.60368334045893</v>
      </c>
      <c r="F372" s="42">
        <f t="shared" ref="F372:F380" si="49" xml:space="preserve"> E372^2*(2*LN(D372)+H$7)*SQRT(1/C372+1/B372)/(H$10*SQRT(11*77))</f>
        <v>0.58662501523946031</v>
      </c>
      <c r="G372" s="42">
        <f t="shared" si="44"/>
        <v>2.6591805103005398E-3</v>
      </c>
      <c r="I372" s="38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42">
        <f t="shared" si="43"/>
        <v>220.4803289910237</v>
      </c>
      <c r="F373" s="42">
        <f t="shared" si="49"/>
        <v>0.59035121999448859</v>
      </c>
      <c r="G373" s="42">
        <f t="shared" si="44"/>
        <v>2.6775686642708306E-3</v>
      </c>
      <c r="I373" s="38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42">
        <f t="shared" si="43"/>
        <v>220.34811869162388</v>
      </c>
      <c r="F374" s="42">
        <f t="shared" si="49"/>
        <v>0.59399824039784144</v>
      </c>
      <c r="G374" s="42">
        <f t="shared" si="44"/>
        <v>2.6957263984138621E-3</v>
      </c>
      <c r="I374" s="38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42">
        <f t="shared" si="43"/>
        <v>220.26028111167551</v>
      </c>
      <c r="F375" s="42">
        <f t="shared" si="49"/>
        <v>0.59759643234850124</v>
      </c>
      <c r="G375" s="42">
        <f t="shared" si="44"/>
        <v>2.7131375177239067E-3</v>
      </c>
      <c r="I375" s="38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45">
        <f t="shared" si="43"/>
        <v>220.1745687548848</v>
      </c>
      <c r="F376" s="45">
        <f t="shared" si="49"/>
        <v>0.60064808178395901</v>
      </c>
      <c r="G376" s="45">
        <f t="shared" si="44"/>
        <v>2.7280538582666485E-3</v>
      </c>
      <c r="H376" s="46"/>
      <c r="I376" s="36"/>
      <c r="J376" s="37"/>
      <c r="K376" s="25"/>
      <c r="L376" s="25"/>
      <c r="M376" s="22"/>
      <c r="N376" s="22"/>
      <c r="P376" s="48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42">
        <f t="shared" si="43"/>
        <v>220.05983563781052</v>
      </c>
      <c r="F377" s="42">
        <f t="shared" si="49"/>
        <v>0.60397431169902505</v>
      </c>
      <c r="G377" s="42">
        <f t="shared" si="44"/>
        <v>2.7445913060349966E-3</v>
      </c>
      <c r="I377" s="38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42">
        <f t="shared" si="43"/>
        <v>219.97722805955439</v>
      </c>
      <c r="F378" s="42">
        <f t="shared" si="49"/>
        <v>0.6072073341466776</v>
      </c>
      <c r="G378" s="42">
        <f t="shared" si="44"/>
        <v>2.7603190543990692E-3</v>
      </c>
      <c r="I378" s="38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42">
        <f t="shared" si="43"/>
        <v>219.92757781324082</v>
      </c>
      <c r="F379" s="42">
        <f t="shared" si="49"/>
        <v>0.61069626520588105</v>
      </c>
      <c r="G379" s="42">
        <f t="shared" si="44"/>
        <v>2.7768062162921428E-3</v>
      </c>
      <c r="I379" s="38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42">
        <f t="shared" si="43"/>
        <v>219.85297319711196</v>
      </c>
      <c r="F380" s="42">
        <f t="shared" si="49"/>
        <v>0.61285406349089233</v>
      </c>
      <c r="G380" s="42">
        <f t="shared" si="44"/>
        <v>2.7875632272729386E-3</v>
      </c>
      <c r="I380" s="38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42">
        <f t="shared" si="43"/>
        <v>219.76837659265968</v>
      </c>
      <c r="F381" s="42">
        <f xml:space="preserve"> E381^2*(2*LN(D381)+H$7)*SQRT(1/C381+1/B381)/(H$10*SQRT(11*79))</f>
        <v>0.60801448694798588</v>
      </c>
      <c r="G381" s="42">
        <f t="shared" si="44"/>
        <v>2.7666149988218721E-3</v>
      </c>
      <c r="I381" s="38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42">
        <f t="shared" si="43"/>
        <v>219.66727810477099</v>
      </c>
      <c r="F382" s="42">
        <f t="shared" ref="F382:F390" si="50" xml:space="preserve"> E382^2*(2*LN(D382)+H$7)*SQRT(1/C382+1/B382)/(H$10*SQRT(11*79))</f>
        <v>0.61078568522410759</v>
      </c>
      <c r="G382" s="42">
        <f t="shared" si="44"/>
        <v>2.7805037258794253E-3</v>
      </c>
      <c r="I382" s="38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42">
        <f t="shared" si="43"/>
        <v>219.59685455746578</v>
      </c>
      <c r="F383" s="42">
        <f t="shared" si="50"/>
        <v>0.61394425865085567</v>
      </c>
      <c r="G383" s="42">
        <f t="shared" si="44"/>
        <v>2.7957789281093464E-3</v>
      </c>
      <c r="I383" s="38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42">
        <f t="shared" si="43"/>
        <v>219.538005196417</v>
      </c>
      <c r="F384" s="42">
        <f t="shared" si="50"/>
        <v>0.61747327031476684</v>
      </c>
      <c r="G384" s="42">
        <f t="shared" si="44"/>
        <v>2.8126030832899469E-3</v>
      </c>
      <c r="I384" s="38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42">
        <f t="shared" si="43"/>
        <v>219.48272658551682</v>
      </c>
      <c r="F385" s="42">
        <f t="shared" si="50"/>
        <v>0.62150348911321163</v>
      </c>
      <c r="G385" s="42">
        <f t="shared" si="44"/>
        <v>2.8316738122489832E-3</v>
      </c>
      <c r="I385" s="38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42">
        <f t="shared" si="43"/>
        <v>219.39210733005368</v>
      </c>
      <c r="F386" s="42">
        <f t="shared" si="50"/>
        <v>0.62550412227951646</v>
      </c>
      <c r="G386" s="42">
        <f t="shared" si="44"/>
        <v>2.8510785091211488E-3</v>
      </c>
      <c r="I386" s="38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42">
        <f t="shared" ref="E387:E450" si="51" xml:space="preserve"> H$10/((LN(D387))^2+H$7*LN(D387)+H$4)</f>
        <v>219.32225416445627</v>
      </c>
      <c r="F387" s="42">
        <f t="shared" si="50"/>
        <v>0.62968146666443736</v>
      </c>
      <c r="G387" s="42">
        <f t="shared" si="44"/>
        <v>2.8710331701783348E-3</v>
      </c>
      <c r="I387" s="38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42">
        <f t="shared" si="51"/>
        <v>219.24559003208518</v>
      </c>
      <c r="F388" s="42">
        <f t="shared" si="50"/>
        <v>0.63211581942119466</v>
      </c>
      <c r="G388" s="42">
        <f t="shared" si="44"/>
        <v>2.8831404058284071E-3</v>
      </c>
      <c r="I388" s="38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42">
        <f t="shared" si="51"/>
        <v>219.15300000175284</v>
      </c>
      <c r="F389" s="42">
        <f t="shared" si="50"/>
        <v>0.63569309118852668</v>
      </c>
      <c r="G389" s="42">
        <f t="shared" si="44"/>
        <v>2.9006816752836706E-3</v>
      </c>
      <c r="I389" s="38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42">
        <f t="shared" si="51"/>
        <v>219.09783265319692</v>
      </c>
      <c r="F390" s="42">
        <f t="shared" si="50"/>
        <v>0.63858736039478414</v>
      </c>
      <c r="G390" s="42">
        <f t="shared" ref="G390:G453" si="52" xml:space="preserve"> F390/E390</f>
        <v>2.9146219871813337E-3</v>
      </c>
      <c r="I390" s="38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42">
        <f t="shared" si="51"/>
        <v>219.06520347663644</v>
      </c>
      <c r="F391" s="42">
        <f xml:space="preserve"> E391^2*(2*LN(D391)+H$7)*SQRT(1/C391+1/B391)/(H$10*SQRT(11*81))</f>
        <v>0.63320052719781572</v>
      </c>
      <c r="G391" s="42">
        <f t="shared" si="52"/>
        <v>2.8904660217538717E-3</v>
      </c>
      <c r="I391" s="38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42">
        <f t="shared" si="51"/>
        <v>219.03637495176235</v>
      </c>
      <c r="F392" s="42">
        <f t="shared" ref="F392:F400" si="53" xml:space="preserve"> E392^2*(2*LN(D392)+H$7)*SQRT(1/C392+1/B392)/(H$10*SQRT(11*81))</f>
        <v>0.6360677356055966</v>
      </c>
      <c r="G392" s="42">
        <f t="shared" si="52"/>
        <v>2.9039365527560234E-3</v>
      </c>
      <c r="I392" s="38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42">
        <f t="shared" si="51"/>
        <v>219.0254513189775</v>
      </c>
      <c r="F393" s="42">
        <f t="shared" si="53"/>
        <v>0.63879636051082012</v>
      </c>
      <c r="G393" s="42">
        <f t="shared" si="52"/>
        <v>2.9165394097533884E-3</v>
      </c>
      <c r="I393" s="38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42">
        <f t="shared" si="51"/>
        <v>218.97416149628506</v>
      </c>
      <c r="F394" s="42">
        <f t="shared" si="53"/>
        <v>0.6413316917632077</v>
      </c>
      <c r="G394" s="42">
        <f t="shared" si="52"/>
        <v>2.9288007652632933E-3</v>
      </c>
      <c r="I394" s="38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42">
        <f t="shared" si="51"/>
        <v>218.88328053696307</v>
      </c>
      <c r="F395" s="42">
        <f t="shared" si="53"/>
        <v>0.64392846239135049</v>
      </c>
      <c r="G395" s="42">
        <f t="shared" si="52"/>
        <v>2.9418805347382827E-3</v>
      </c>
      <c r="I395" s="38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42">
        <f t="shared" si="51"/>
        <v>218.78169213771605</v>
      </c>
      <c r="F396" s="42">
        <f t="shared" si="53"/>
        <v>0.64754970957480351</v>
      </c>
      <c r="G396" s="42">
        <f t="shared" si="52"/>
        <v>2.9597984330754319E-3</v>
      </c>
      <c r="I396" s="38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42">
        <f t="shared" si="51"/>
        <v>218.65231329351516</v>
      </c>
      <c r="F397" s="42">
        <f t="shared" si="53"/>
        <v>0.65118516596591858</v>
      </c>
      <c r="G397" s="42">
        <f t="shared" si="52"/>
        <v>2.978176430686917E-3</v>
      </c>
      <c r="I397" s="38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42">
        <f t="shared" si="51"/>
        <v>218.46835705110388</v>
      </c>
      <c r="F398" s="42">
        <f t="shared" si="53"/>
        <v>0.65502829526836726</v>
      </c>
      <c r="G398" s="42">
        <f t="shared" si="52"/>
        <v>2.9982753754821518E-3</v>
      </c>
      <c r="I398" s="38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42">
        <f t="shared" si="51"/>
        <v>218.28775192089449</v>
      </c>
      <c r="F399" s="42">
        <f t="shared" si="53"/>
        <v>0.65911849812354972</v>
      </c>
      <c r="G399" s="42">
        <f t="shared" si="52"/>
        <v>3.0194937293706167E-3</v>
      </c>
      <c r="I399" s="38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42">
        <f t="shared" si="51"/>
        <v>218.07231746174358</v>
      </c>
      <c r="F400" s="42">
        <f t="shared" si="53"/>
        <v>0.66366638515760157</v>
      </c>
      <c r="G400" s="42">
        <f t="shared" si="52"/>
        <v>3.0433316474202578E-3</v>
      </c>
      <c r="I400" s="38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42">
        <f t="shared" si="51"/>
        <v>217.79126241061869</v>
      </c>
      <c r="F401" s="42">
        <f xml:space="preserve"> E401^2*(2*LN(D401)+H$7)*SQRT(1/C401+1/B401)/(H$10*SQRT(11*83))</f>
        <v>0.65914212508415826</v>
      </c>
      <c r="G401" s="42">
        <f t="shared" si="52"/>
        <v>3.0264856256787139E-3</v>
      </c>
      <c r="I401" s="38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42">
        <f t="shared" si="51"/>
        <v>217.49148527884705</v>
      </c>
      <c r="F402" s="42">
        <f t="shared" ref="F402:F410" si="54" xml:space="preserve"> E402^2*(2*LN(D402)+H$7)*SQRT(1/C402+1/B402)/(H$10*SQRT(11*83))</f>
        <v>0.66326443759106202</v>
      </c>
      <c r="G402" s="42">
        <f t="shared" si="52"/>
        <v>3.0496110536956745E-3</v>
      </c>
      <c r="I402" s="38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42">
        <f t="shared" si="51"/>
        <v>217.22606237385713</v>
      </c>
      <c r="F403" s="42">
        <f t="shared" si="54"/>
        <v>0.66792943591695086</v>
      </c>
      <c r="G403" s="42">
        <f t="shared" si="52"/>
        <v>3.0748126105025566E-3</v>
      </c>
      <c r="I403" s="38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42">
        <f t="shared" si="51"/>
        <v>216.92636529561111</v>
      </c>
      <c r="F404" s="42">
        <f t="shared" si="54"/>
        <v>0.67175027364718543</v>
      </c>
      <c r="G404" s="42">
        <f t="shared" si="52"/>
        <v>3.0966741766579372E-3</v>
      </c>
      <c r="I404" s="38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42">
        <f t="shared" si="51"/>
        <v>216.63267583338438</v>
      </c>
      <c r="F405" s="42">
        <f t="shared" si="54"/>
        <v>0.67611714073741913</v>
      </c>
      <c r="G405" s="42">
        <f t="shared" si="52"/>
        <v>3.1210302791875753E-3</v>
      </c>
      <c r="I405" s="38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42">
        <f t="shared" si="51"/>
        <v>216.38423658168605</v>
      </c>
      <c r="F406" s="42">
        <f t="shared" si="54"/>
        <v>0.68034369422708207</v>
      </c>
      <c r="G406" s="42">
        <f t="shared" si="52"/>
        <v>3.1441462879864134E-3</v>
      </c>
      <c r="I406" s="38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42">
        <f t="shared" si="51"/>
        <v>216.14973421023413</v>
      </c>
      <c r="F407" s="42">
        <f t="shared" si="54"/>
        <v>0.68478472971230575</v>
      </c>
      <c r="G407" s="42">
        <f t="shared" si="52"/>
        <v>3.1681035010955056E-3</v>
      </c>
      <c r="I407" s="38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42">
        <f t="shared" si="51"/>
        <v>215.96256855925995</v>
      </c>
      <c r="F408" s="42">
        <f t="shared" si="54"/>
        <v>0.68812165318978358</v>
      </c>
      <c r="G408" s="42">
        <f t="shared" si="52"/>
        <v>3.1863005602332591E-3</v>
      </c>
      <c r="I408" s="38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42">
        <f t="shared" si="51"/>
        <v>215.79877561907102</v>
      </c>
      <c r="F409" s="42">
        <f t="shared" si="54"/>
        <v>0.69263744678019934</v>
      </c>
      <c r="G409" s="42">
        <f t="shared" si="52"/>
        <v>3.2096449333097517E-3</v>
      </c>
      <c r="I409" s="38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42">
        <f t="shared" si="51"/>
        <v>215.61528235139778</v>
      </c>
      <c r="F410" s="42">
        <f t="shared" si="54"/>
        <v>0.69680350648766154</v>
      </c>
      <c r="G410" s="42">
        <f t="shared" si="52"/>
        <v>3.2316981379457601E-3</v>
      </c>
      <c r="I410" s="38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42">
        <f t="shared" si="51"/>
        <v>215.48933792927951</v>
      </c>
      <c r="F411" s="42">
        <f xml:space="preserve"> E411^2*(2*LN(D411)+H$7)*SQRT(1/C411+1/B411)/(H$10*SQRT(11*85))</f>
        <v>0.69149521585628926</v>
      </c>
      <c r="G411" s="42">
        <f t="shared" si="52"/>
        <v>3.2089532711972414E-3</v>
      </c>
      <c r="I411" s="38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42">
        <f t="shared" si="51"/>
        <v>215.33705262901475</v>
      </c>
      <c r="F412" s="42">
        <f t="shared" ref="F412:F420" si="55" xml:space="preserve"> E412^2*(2*LN(D412)+H$7)*SQRT(1/C412+1/B412)/(H$10*SQRT(11*85))</f>
        <v>0.69501315129457242</v>
      </c>
      <c r="G412" s="42">
        <f t="shared" si="52"/>
        <v>3.2275595064076104E-3</v>
      </c>
      <c r="I412" s="38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42">
        <f t="shared" si="51"/>
        <v>215.22721281723867</v>
      </c>
      <c r="F413" s="42">
        <f t="shared" si="55"/>
        <v>0.6978461044533768</v>
      </c>
      <c r="G413" s="42">
        <f t="shared" si="52"/>
        <v>3.242369286480314E-3</v>
      </c>
      <c r="I413" s="38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42">
        <f t="shared" si="51"/>
        <v>215.06021637584234</v>
      </c>
      <c r="F414" s="42">
        <f t="shared" si="55"/>
        <v>0.70183600610149721</v>
      </c>
      <c r="G414" s="42">
        <f t="shared" si="52"/>
        <v>3.2634395051242692E-3</v>
      </c>
      <c r="I414" s="38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42">
        <f t="shared" si="51"/>
        <v>214.95293816350153</v>
      </c>
      <c r="F415" s="42">
        <f t="shared" si="55"/>
        <v>0.70626880149993443</v>
      </c>
      <c r="G415" s="42">
        <f t="shared" si="52"/>
        <v>3.2856903819696525E-3</v>
      </c>
      <c r="I415" s="38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42">
        <f t="shared" si="51"/>
        <v>214.85983208739037</v>
      </c>
      <c r="F416" s="42">
        <f t="shared" si="55"/>
        <v>0.70913588180430276</v>
      </c>
      <c r="G416" s="42">
        <f t="shared" si="52"/>
        <v>3.3004581401509915E-3</v>
      </c>
      <c r="I416" s="38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42">
        <f t="shared" si="51"/>
        <v>214.82613643792271</v>
      </c>
      <c r="F417" s="42">
        <f t="shared" si="55"/>
        <v>0.71450701967369845</v>
      </c>
      <c r="G417" s="42">
        <f t="shared" si="52"/>
        <v>3.3259780747402967E-3</v>
      </c>
      <c r="I417" s="38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42">
        <f t="shared" si="51"/>
        <v>214.78628935724316</v>
      </c>
      <c r="F418" s="42">
        <f t="shared" si="55"/>
        <v>0.71845612954035198</v>
      </c>
      <c r="G418" s="42">
        <f t="shared" si="52"/>
        <v>3.3449813379166872E-3</v>
      </c>
      <c r="I418" s="38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42">
        <f t="shared" si="51"/>
        <v>214.72990508416359</v>
      </c>
      <c r="F419" s="42">
        <f t="shared" si="55"/>
        <v>0.72323873473704958</v>
      </c>
      <c r="G419" s="42">
        <f t="shared" si="52"/>
        <v>3.3681323262988241E-3</v>
      </c>
      <c r="I419" s="38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42">
        <f t="shared" si="51"/>
        <v>214.68288316999758</v>
      </c>
      <c r="F420" s="42">
        <f t="shared" si="55"/>
        <v>0.7259872199621149</v>
      </c>
      <c r="G420" s="42">
        <f t="shared" si="52"/>
        <v>3.3816725825656009E-3</v>
      </c>
      <c r="I420" s="38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42">
        <f t="shared" si="51"/>
        <v>214.66402420355584</v>
      </c>
      <c r="F421" s="42">
        <f xml:space="preserve"> E421^2*(2*LN(D421)+H$7)*SQRT(1/C421+1/B421)/(H$10*SQRT(11*87))</f>
        <v>0.72067345446548114</v>
      </c>
      <c r="G421" s="42">
        <f t="shared" si="52"/>
        <v>3.3572158033434623E-3</v>
      </c>
      <c r="I421" s="38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42">
        <f t="shared" si="51"/>
        <v>214.60281124007375</v>
      </c>
      <c r="F422" s="42">
        <f t="shared" ref="F422:F430" si="56" xml:space="preserve"> E422^2*(2*LN(D422)+H$7)*SQRT(1/C422+1/B422)/(H$10*SQRT(11*87))</f>
        <v>0.72214610170579585</v>
      </c>
      <c r="G422" s="42">
        <f t="shared" si="52"/>
        <v>3.3650356094261E-3</v>
      </c>
      <c r="I422" s="38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42">
        <f t="shared" si="51"/>
        <v>214.59174052418015</v>
      </c>
      <c r="F423" s="42">
        <f t="shared" si="56"/>
        <v>0.72575888753211348</v>
      </c>
      <c r="G423" s="42">
        <f t="shared" si="52"/>
        <v>3.3820448343413064E-3</v>
      </c>
      <c r="I423" s="38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42">
        <f t="shared" si="51"/>
        <v>214.58188666693039</v>
      </c>
      <c r="F424" s="42">
        <f t="shared" si="56"/>
        <v>0.72884479251173262</v>
      </c>
      <c r="G424" s="42">
        <f t="shared" si="52"/>
        <v>3.3965811552539409E-3</v>
      </c>
      <c r="I424" s="38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42">
        <f t="shared" si="51"/>
        <v>214.60781862262795</v>
      </c>
      <c r="F425" s="42">
        <f t="shared" si="56"/>
        <v>0.73265373040806836</v>
      </c>
      <c r="G425" s="42">
        <f t="shared" si="52"/>
        <v>3.4139190972179165E-3</v>
      </c>
      <c r="I425" s="38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42">
        <f t="shared" si="51"/>
        <v>214.57911746842927</v>
      </c>
      <c r="F426" s="42">
        <f t="shared" si="56"/>
        <v>0.73596707082696855</v>
      </c>
      <c r="G426" s="42">
        <f t="shared" si="52"/>
        <v>3.4298168410318414E-3</v>
      </c>
      <c r="I426" s="38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42">
        <f t="shared" si="51"/>
        <v>214.56620103866734</v>
      </c>
      <c r="F427" s="42">
        <f t="shared" si="56"/>
        <v>0.73968155006376002</v>
      </c>
      <c r="G427" s="42">
        <f t="shared" si="52"/>
        <v>3.4473348853786192E-3</v>
      </c>
      <c r="I427" s="38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42">
        <f t="shared" si="51"/>
        <v>214.48293949090058</v>
      </c>
      <c r="F428" s="42">
        <f t="shared" si="56"/>
        <v>0.74396622763095999</v>
      </c>
      <c r="G428" s="42">
        <f t="shared" si="52"/>
        <v>3.4686499047283091E-3</v>
      </c>
      <c r="I428" s="38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42">
        <f t="shared" si="51"/>
        <v>214.43025374505353</v>
      </c>
      <c r="F429" s="42">
        <f t="shared" si="56"/>
        <v>0.74725652327087877</v>
      </c>
      <c r="G429" s="42">
        <f t="shared" si="52"/>
        <v>3.4848465187161887E-3</v>
      </c>
      <c r="I429" s="38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42">
        <f t="shared" si="51"/>
        <v>214.34150892092083</v>
      </c>
      <c r="F430" s="42">
        <f t="shared" si="56"/>
        <v>0.75145911846303248</v>
      </c>
      <c r="G430" s="42">
        <f t="shared" si="52"/>
        <v>3.5058963718515011E-3</v>
      </c>
      <c r="I430" s="38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42">
        <f t="shared" si="51"/>
        <v>214.25129040362165</v>
      </c>
      <c r="F431" s="42">
        <f xml:space="preserve"> E431^2*(2*LN(D431)+H$7)*SQRT(1/C431+1/B431)/(H$10*SQRT(11*89))</f>
        <v>0.74731364411273826</v>
      </c>
      <c r="G431" s="42">
        <f t="shared" si="52"/>
        <v>3.4880240053859011E-3</v>
      </c>
      <c r="I431" s="38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42">
        <f t="shared" si="51"/>
        <v>214.14433780810066</v>
      </c>
      <c r="F432" s="42">
        <f t="shared" ref="F432:F440" si="57" xml:space="preserve"> E432^2*(2*LN(D432)+H$7)*SQRT(1/C432+1/B432)/(H$10*SQRT(11*89))</f>
        <v>0.75031249871729278</v>
      </c>
      <c r="G432" s="42">
        <f t="shared" si="52"/>
        <v>3.5037699637412963E-3</v>
      </c>
      <c r="I432" s="38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42">
        <f t="shared" si="51"/>
        <v>214.00763951170276</v>
      </c>
      <c r="F433" s="42">
        <f t="shared" si="57"/>
        <v>0.75431133114164384</v>
      </c>
      <c r="G433" s="42">
        <f t="shared" si="52"/>
        <v>3.5246934775914631E-3</v>
      </c>
      <c r="I433" s="38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42">
        <f t="shared" si="51"/>
        <v>213.83086344042283</v>
      </c>
      <c r="F434" s="42">
        <f t="shared" si="57"/>
        <v>0.7575265999965145</v>
      </c>
      <c r="G434" s="42">
        <f t="shared" si="52"/>
        <v>3.542643881282251E-3</v>
      </c>
      <c r="I434" s="38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42">
        <f t="shared" si="51"/>
        <v>213.6638608630256</v>
      </c>
      <c r="F435" s="42">
        <f t="shared" si="57"/>
        <v>0.7624280035126868</v>
      </c>
      <c r="G435" s="42">
        <f t="shared" si="52"/>
        <v>3.5683526471585185E-3</v>
      </c>
      <c r="I435" s="38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42">
        <f t="shared" si="51"/>
        <v>213.52063169933447</v>
      </c>
      <c r="F436" s="42">
        <f t="shared" si="57"/>
        <v>0.76727892897068384</v>
      </c>
      <c r="G436" s="42">
        <f t="shared" si="52"/>
        <v>3.5934650570494512E-3</v>
      </c>
      <c r="I436" s="38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42">
        <f t="shared" si="51"/>
        <v>213.40720068601212</v>
      </c>
      <c r="F437" s="42">
        <f t="shared" si="57"/>
        <v>0.77126841696869153</v>
      </c>
      <c r="G437" s="42">
        <f t="shared" si="52"/>
        <v>3.6140693214165042E-3</v>
      </c>
      <c r="I437" s="38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42">
        <f t="shared" si="51"/>
        <v>213.2395792069633</v>
      </c>
      <c r="F438" s="42">
        <f t="shared" si="57"/>
        <v>0.77628798859522963</v>
      </c>
      <c r="G438" s="42">
        <f t="shared" si="52"/>
        <v>3.6404498240065935E-3</v>
      </c>
      <c r="I438" s="38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42">
        <f t="shared" si="51"/>
        <v>213.06091472721496</v>
      </c>
      <c r="F439" s="42">
        <f t="shared" si="57"/>
        <v>0.78197624940011745</v>
      </c>
      <c r="G439" s="42">
        <f t="shared" si="52"/>
        <v>3.6702003762693557E-3</v>
      </c>
      <c r="I439" s="38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42">
        <f t="shared" si="51"/>
        <v>212.86695072442518</v>
      </c>
      <c r="F440" s="42">
        <f t="shared" si="57"/>
        <v>0.78524891489418169</v>
      </c>
      <c r="G440" s="42">
        <f t="shared" si="52"/>
        <v>3.6889188867592453E-3</v>
      </c>
      <c r="I440" s="38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42">
        <f t="shared" si="51"/>
        <v>212.66563793867559</v>
      </c>
      <c r="F441" s="42">
        <f xml:space="preserve"> E441^2*(2*LN(D441)+H$7)*SQRT(1/C441+1/B441)/(H$10*SQRT(11*91))</f>
        <v>0.77969684066603762</v>
      </c>
      <c r="G441" s="42">
        <f t="shared" si="52"/>
        <v>3.6663038195708492E-3</v>
      </c>
      <c r="I441" s="38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42">
        <f t="shared" si="51"/>
        <v>212.51134747092965</v>
      </c>
      <c r="F442" s="42">
        <f t="shared" ref="F442:F450" si="58" xml:space="preserve"> E442^2*(2*LN(D442)+H$7)*SQRT(1/C442+1/B442)/(H$10*SQRT(11*91))</f>
        <v>0.78391266260042147</v>
      </c>
      <c r="G442" s="42">
        <f t="shared" si="52"/>
        <v>3.6888037835610464E-3</v>
      </c>
      <c r="I442" s="38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42">
        <f t="shared" si="51"/>
        <v>212.35970978376514</v>
      </c>
      <c r="F443" s="42">
        <f t="shared" si="58"/>
        <v>0.78898515781256506</v>
      </c>
      <c r="G443" s="42">
        <f t="shared" si="52"/>
        <v>3.7153241479560679E-3</v>
      </c>
      <c r="I443" s="38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42">
        <f t="shared" si="51"/>
        <v>212.18695730840741</v>
      </c>
      <c r="F444" s="42">
        <f t="shared" si="58"/>
        <v>0.79357836071298005</v>
      </c>
      <c r="G444" s="42">
        <f t="shared" si="52"/>
        <v>3.7399959487591766E-3</v>
      </c>
      <c r="I444" s="38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42">
        <f t="shared" si="51"/>
        <v>212.04336453288718</v>
      </c>
      <c r="F445" s="42">
        <f t="shared" si="58"/>
        <v>0.79674672164369853</v>
      </c>
      <c r="G445" s="42">
        <f t="shared" si="52"/>
        <v>3.7574706636015762E-3</v>
      </c>
      <c r="I445" s="38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42">
        <f t="shared" si="51"/>
        <v>211.88196612559076</v>
      </c>
      <c r="F446" s="42">
        <f t="shared" si="58"/>
        <v>0.80141627837526863</v>
      </c>
      <c r="G446" s="42">
        <f t="shared" si="52"/>
        <v>3.7823713505671253E-3</v>
      </c>
      <c r="I446" s="38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42">
        <f t="shared" si="51"/>
        <v>211.68367987021958</v>
      </c>
      <c r="F447" s="42">
        <f t="shared" si="58"/>
        <v>0.80515928073190768</v>
      </c>
      <c r="G447" s="42">
        <f t="shared" si="52"/>
        <v>3.8035963907351762E-3</v>
      </c>
      <c r="I447" s="38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42">
        <f t="shared" si="51"/>
        <v>211.43651284562458</v>
      </c>
      <c r="F448" s="42">
        <f t="shared" si="58"/>
        <v>0.80947615489837588</v>
      </c>
      <c r="G448" s="42">
        <f t="shared" si="52"/>
        <v>3.828459635490659E-3</v>
      </c>
      <c r="I448" s="38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42">
        <f t="shared" si="51"/>
        <v>211.15600902646136</v>
      </c>
      <c r="F449" s="42">
        <f t="shared" si="58"/>
        <v>0.81596370771073268</v>
      </c>
      <c r="G449" s="42">
        <f t="shared" si="52"/>
        <v>3.8642694161191448E-3</v>
      </c>
      <c r="I449" s="38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42">
        <f t="shared" si="51"/>
        <v>210.85211988442563</v>
      </c>
      <c r="F450" s="42">
        <f t="shared" si="58"/>
        <v>0.8208637080217851</v>
      </c>
      <c r="G450" s="42">
        <f t="shared" si="52"/>
        <v>3.8930778048222852E-3</v>
      </c>
      <c r="I450" s="38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42">
        <f t="shared" ref="E451:E514" si="59" xml:space="preserve"> H$10/((LN(D451))^2+H$7*LN(D451)+H$4)</f>
        <v>210.44657600970964</v>
      </c>
      <c r="F451" s="42">
        <f xml:space="preserve"> E451^2*(2*LN(D451)+H$7)*SQRT(1/C451+1/B451)/(H$10*SQRT(11*93))</f>
        <v>0.81579448686229705</v>
      </c>
      <c r="G451" s="42">
        <f t="shared" si="52"/>
        <v>3.8764920880663685E-3</v>
      </c>
      <c r="I451" s="38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42">
        <f t="shared" si="59"/>
        <v>210.09415038398416</v>
      </c>
      <c r="F452" s="42">
        <f t="shared" ref="F452:F460" si="60" xml:space="preserve"> E452^2*(2*LN(D452)+H$7)*SQRT(1/C452+1/B452)/(H$10*SQRT(11*93))</f>
        <v>0.82041767475361471</v>
      </c>
      <c r="G452" s="42">
        <f t="shared" si="52"/>
        <v>3.9050000833157732E-3</v>
      </c>
      <c r="I452" s="38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42">
        <f t="shared" si="59"/>
        <v>209.73599901741045</v>
      </c>
      <c r="F453" s="42">
        <f t="shared" si="60"/>
        <v>0.82646021140174464</v>
      </c>
      <c r="G453" s="42">
        <f t="shared" si="52"/>
        <v>3.94047857913576E-3</v>
      </c>
      <c r="I453" s="38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42">
        <f t="shared" si="59"/>
        <v>209.43930833163435</v>
      </c>
      <c r="F454" s="42">
        <f t="shared" si="60"/>
        <v>0.83251099985604748</v>
      </c>
      <c r="G454" s="42">
        <f t="shared" ref="G454:G517" si="61" xml:space="preserve"> F454/E454</f>
        <v>3.9749510561685828E-3</v>
      </c>
      <c r="I454" s="38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42">
        <f t="shared" si="59"/>
        <v>209.2232755877678</v>
      </c>
      <c r="F455" s="42">
        <f t="shared" si="60"/>
        <v>0.83821149449161336</v>
      </c>
      <c r="G455" s="42">
        <f t="shared" si="61"/>
        <v>4.0063013645916705E-3</v>
      </c>
      <c r="I455" s="38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42">
        <f t="shared" si="59"/>
        <v>209.05768133431201</v>
      </c>
      <c r="F456" s="42">
        <f t="shared" si="60"/>
        <v>0.84448238481069138</v>
      </c>
      <c r="G456" s="42">
        <f t="shared" si="61"/>
        <v>4.0394707308565609E-3</v>
      </c>
      <c r="I456" s="38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42">
        <f t="shared" si="59"/>
        <v>208.8699841214767</v>
      </c>
      <c r="F457" s="42">
        <f t="shared" si="60"/>
        <v>0.84837874045522255</v>
      </c>
      <c r="G457" s="42">
        <f t="shared" si="61"/>
        <v>4.061755182409618E-3</v>
      </c>
      <c r="I457" s="38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42">
        <f t="shared" si="59"/>
        <v>208.73024447349061</v>
      </c>
      <c r="F458" s="42">
        <f t="shared" si="60"/>
        <v>0.85243310263352712</v>
      </c>
      <c r="G458" s="42">
        <f t="shared" si="61"/>
        <v>4.0838983578241764E-3</v>
      </c>
      <c r="I458" s="38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42">
        <f t="shared" si="59"/>
        <v>208.68615097133599</v>
      </c>
      <c r="F459" s="42">
        <f t="shared" si="60"/>
        <v>0.85512151988001806</v>
      </c>
      <c r="G459" s="42">
        <f t="shared" si="61"/>
        <v>4.0976438345325219E-3</v>
      </c>
      <c r="I459" s="38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42">
        <f t="shared" si="59"/>
        <v>208.66730943320056</v>
      </c>
      <c r="F460" s="42">
        <f t="shared" si="60"/>
        <v>0.85853175521358704</v>
      </c>
      <c r="G460" s="42">
        <f t="shared" si="61"/>
        <v>4.114356760268785E-3</v>
      </c>
      <c r="I460" s="38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42">
        <f t="shared" si="59"/>
        <v>208.6761540525504</v>
      </c>
      <c r="F461" s="42">
        <f xml:space="preserve"> E461^2*(2*LN(D461)+H$7)*SQRT(1/C461+1/B461)/(H$10*SQRT(11*95))</f>
        <v>0.85210979251346042</v>
      </c>
      <c r="G461" s="42">
        <f t="shared" si="61"/>
        <v>4.0834075957661923E-3</v>
      </c>
      <c r="I461" s="38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42">
        <f t="shared" si="59"/>
        <v>208.8140129378971</v>
      </c>
      <c r="F462" s="42">
        <f t="shared" ref="F462:F470" si="62" xml:space="preserve"> E462^2*(2*LN(D462)+H$7)*SQRT(1/C462+1/B462)/(H$10*SQRT(11*95))</f>
        <v>0.85695760005480059</v>
      </c>
      <c r="G462" s="42">
        <f t="shared" si="61"/>
        <v>4.103927643542133E-3</v>
      </c>
      <c r="I462" s="38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42">
        <f t="shared" si="59"/>
        <v>208.92059934422085</v>
      </c>
      <c r="F463" s="42">
        <f t="shared" si="62"/>
        <v>0.86025139186451649</v>
      </c>
      <c r="G463" s="42">
        <f t="shared" si="61"/>
        <v>4.1175996745402444E-3</v>
      </c>
      <c r="I463" s="38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42">
        <f t="shared" si="59"/>
        <v>209.00168449135916</v>
      </c>
      <c r="F464" s="42">
        <f t="shared" si="62"/>
        <v>0.86317540820619365</v>
      </c>
      <c r="G464" s="42">
        <f t="shared" si="61"/>
        <v>4.1299925898055636E-3</v>
      </c>
      <c r="I464" s="38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42">
        <f t="shared" si="59"/>
        <v>209.03096851950946</v>
      </c>
      <c r="F465" s="42">
        <f t="shared" si="62"/>
        <v>0.86810257530433077</v>
      </c>
      <c r="G465" s="42">
        <f t="shared" si="61"/>
        <v>4.1529854712571371E-3</v>
      </c>
      <c r="I465" s="38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42">
        <f t="shared" si="59"/>
        <v>209.02777115217603</v>
      </c>
      <c r="F466" s="42">
        <f t="shared" si="62"/>
        <v>0.87305108810223808</v>
      </c>
      <c r="G466" s="42">
        <f t="shared" si="61"/>
        <v>4.1767229459029201E-3</v>
      </c>
      <c r="I466" s="38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42">
        <f t="shared" si="59"/>
        <v>208.98817653955192</v>
      </c>
      <c r="F467" s="42">
        <f t="shared" si="62"/>
        <v>0.87657419771568412</v>
      </c>
      <c r="G467" s="42">
        <f t="shared" si="61"/>
        <v>4.1943721995669394E-3</v>
      </c>
      <c r="I467" s="38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42">
        <f t="shared" si="59"/>
        <v>208.98925885066058</v>
      </c>
      <c r="F468" s="42">
        <f t="shared" si="62"/>
        <v>0.88098438288042746</v>
      </c>
      <c r="G468" s="42">
        <f t="shared" si="61"/>
        <v>4.2154529267456791E-3</v>
      </c>
      <c r="I468" s="38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42">
        <f t="shared" si="59"/>
        <v>209.02179884820868</v>
      </c>
      <c r="F469" s="42">
        <f t="shared" si="62"/>
        <v>0.88544738789127742</v>
      </c>
      <c r="G469" s="42">
        <f t="shared" si="61"/>
        <v>4.2361485393888889E-3</v>
      </c>
      <c r="I469" s="38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42">
        <f t="shared" si="59"/>
        <v>209.16961516982096</v>
      </c>
      <c r="F470" s="42">
        <f t="shared" si="62"/>
        <v>0.88917932732070615</v>
      </c>
      <c r="G470" s="42">
        <f t="shared" si="61"/>
        <v>4.2509966210857054E-3</v>
      </c>
      <c r="I470" s="38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42">
        <f t="shared" si="59"/>
        <v>209.37129729885999</v>
      </c>
      <c r="F471" s="42">
        <f xml:space="preserve"> E471^2*(2*LN(D471)+H$7)*SQRT(1/C471+1/B471)/(H$10*SQRT(11*97))</f>
        <v>0.88331333812545521</v>
      </c>
      <c r="G471" s="42">
        <f t="shared" si="61"/>
        <v>4.2188845821812884E-3</v>
      </c>
      <c r="I471" s="38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42">
        <f t="shared" si="59"/>
        <v>209.58787630135066</v>
      </c>
      <c r="F472" s="42">
        <f t="shared" ref="F472:F480" si="63" xml:space="preserve"> E472^2*(2*LN(D472)+H$7)*SQRT(1/C472+1/B472)/(H$10*SQRT(11*97))</f>
        <v>0.88707215947749407</v>
      </c>
      <c r="G472" s="42">
        <f t="shared" si="61"/>
        <v>4.2324593155476211E-3</v>
      </c>
      <c r="I472" s="38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42">
        <f t="shared" si="59"/>
        <v>209.78261436538426</v>
      </c>
      <c r="F473" s="42">
        <f t="shared" si="63"/>
        <v>0.89080221886835542</v>
      </c>
      <c r="G473" s="42">
        <f t="shared" si="61"/>
        <v>4.2463109803599847E-3</v>
      </c>
      <c r="I473" s="38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42">
        <f t="shared" si="59"/>
        <v>209.93941243757814</v>
      </c>
      <c r="F474" s="42">
        <f t="shared" si="63"/>
        <v>0.89289849519406961</v>
      </c>
      <c r="G474" s="42">
        <f t="shared" si="61"/>
        <v>4.253124674527502E-3</v>
      </c>
      <c r="I474" s="38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42">
        <f t="shared" si="59"/>
        <v>210.14660352312856</v>
      </c>
      <c r="F475" s="42">
        <f t="shared" si="63"/>
        <v>0.89161783691255603</v>
      </c>
      <c r="G475" s="42">
        <f t="shared" si="61"/>
        <v>4.2428372477332247E-3</v>
      </c>
      <c r="I475" s="38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42">
        <f t="shared" si="59"/>
        <v>210.35373462958898</v>
      </c>
      <c r="F476" s="42">
        <f t="shared" si="63"/>
        <v>0.8953475120041704</v>
      </c>
      <c r="G476" s="42">
        <f t="shared" si="61"/>
        <v>4.2563899023746075E-3</v>
      </c>
      <c r="I476" s="38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42">
        <f t="shared" si="59"/>
        <v>210.49141965993644</v>
      </c>
      <c r="F477" s="42">
        <f t="shared" si="63"/>
        <v>0.89899356712541545</v>
      </c>
      <c r="G477" s="42">
        <f t="shared" si="61"/>
        <v>4.2709273783121523E-3</v>
      </c>
      <c r="I477" s="38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42">
        <f t="shared" si="59"/>
        <v>210.6819267815209</v>
      </c>
      <c r="F478" s="42">
        <f t="shared" si="63"/>
        <v>0.90268104195272025</v>
      </c>
      <c r="G478" s="42">
        <f t="shared" si="61"/>
        <v>4.2845680013587914E-3</v>
      </c>
      <c r="I478" s="38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42">
        <f t="shared" si="59"/>
        <v>210.85326826827742</v>
      </c>
      <c r="F479" s="42">
        <f t="shared" si="63"/>
        <v>0.90851268693153353</v>
      </c>
      <c r="G479" s="42">
        <f t="shared" si="61"/>
        <v>4.3087436793988647E-3</v>
      </c>
      <c r="I479" s="38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42">
        <f t="shared" si="59"/>
        <v>210.93784932754639</v>
      </c>
      <c r="F480" s="42">
        <f t="shared" si="63"/>
        <v>0.91156146355265832</v>
      </c>
      <c r="G480" s="42">
        <f t="shared" si="61"/>
        <v>4.3214694112917434E-3</v>
      </c>
      <c r="I480" s="38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42">
        <f t="shared" si="59"/>
        <v>210.87979800031977</v>
      </c>
      <c r="F481" s="42">
        <f xml:space="preserve"> E481^2*(2*LN(D481)+H$7)*SQRT(1/C481+1/B481)/(H$10*SQRT(11*99))</f>
        <v>0.90575278143410165</v>
      </c>
      <c r="G481" s="42">
        <f t="shared" si="61"/>
        <v>4.2951140413778673E-3</v>
      </c>
      <c r="I481" s="38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42">
        <f t="shared" si="59"/>
        <v>210.89598608687422</v>
      </c>
      <c r="F482" s="42">
        <f t="shared" ref="F482:F490" si="64" xml:space="preserve"> E482^2*(2*LN(D482)+H$7)*SQRT(1/C482+1/B482)/(H$10*SQRT(11*99))</f>
        <v>0.9131476353711836</v>
      </c>
      <c r="G482" s="42">
        <f t="shared" si="61"/>
        <v>4.3298483404754394E-3</v>
      </c>
      <c r="I482" s="38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42">
        <f t="shared" si="59"/>
        <v>210.96196156515094</v>
      </c>
      <c r="F483" s="42">
        <f t="shared" si="64"/>
        <v>0.9164622584930221</v>
      </c>
      <c r="G483" s="42">
        <f t="shared" si="61"/>
        <v>4.3442061862417457E-3</v>
      </c>
      <c r="I483" s="38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42">
        <f t="shared" si="59"/>
        <v>211.01132011056393</v>
      </c>
      <c r="F484" s="42">
        <f t="shared" si="64"/>
        <v>0.92110839364057751</v>
      </c>
      <c r="G484" s="42">
        <f t="shared" si="61"/>
        <v>4.3652084312725157E-3</v>
      </c>
      <c r="I484" s="38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45">
        <f t="shared" si="59"/>
        <v>211.11741071624405</v>
      </c>
      <c r="F485" s="45">
        <f t="shared" si="64"/>
        <v>0.92665763348976016</v>
      </c>
      <c r="G485" s="45">
        <f t="shared" si="61"/>
        <v>4.3892999177374816E-3</v>
      </c>
      <c r="H485" s="46"/>
      <c r="I485" s="36"/>
      <c r="J485" s="37"/>
      <c r="K485" s="25"/>
      <c r="L485" s="25"/>
      <c r="M485" s="22"/>
      <c r="N485" s="22"/>
      <c r="P485" s="48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42">
        <f t="shared" si="59"/>
        <v>211.16262961950991</v>
      </c>
      <c r="F486" s="42">
        <f t="shared" si="64"/>
        <v>0.93008024683295121</v>
      </c>
      <c r="G486" s="42">
        <f t="shared" si="61"/>
        <v>4.4045684054458203E-3</v>
      </c>
      <c r="I486" s="38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42">
        <f t="shared" si="59"/>
        <v>211.19292823341937</v>
      </c>
      <c r="F487" s="42">
        <f t="shared" si="64"/>
        <v>0.93128040297948456</v>
      </c>
      <c r="G487" s="42">
        <f t="shared" si="61"/>
        <v>4.4096192555756128E-3</v>
      </c>
      <c r="I487" s="38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42">
        <f t="shared" si="59"/>
        <v>211.34347213592687</v>
      </c>
      <c r="F488" s="42">
        <f t="shared" si="64"/>
        <v>0.93364816186593835</v>
      </c>
      <c r="G488" s="42">
        <f t="shared" si="61"/>
        <v>4.4176815703371088E-3</v>
      </c>
      <c r="I488" s="38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42">
        <f t="shared" si="59"/>
        <v>211.50691838148828</v>
      </c>
      <c r="F489" s="42">
        <f t="shared" si="64"/>
        <v>0.9373555918720875</v>
      </c>
      <c r="G489" s="42">
        <f t="shared" si="61"/>
        <v>4.4317963641331542E-3</v>
      </c>
      <c r="I489" s="38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42">
        <f t="shared" si="59"/>
        <v>211.70878728588966</v>
      </c>
      <c r="F490" s="42">
        <f t="shared" si="64"/>
        <v>0.94104590318605319</v>
      </c>
      <c r="G490" s="42">
        <f t="shared" si="61"/>
        <v>4.4450016234577608E-3</v>
      </c>
      <c r="I490" s="38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42">
        <f t="shared" si="59"/>
        <v>211.94227433143615</v>
      </c>
      <c r="F491" s="42">
        <f xml:space="preserve"> E491^2*(2*LN(D491)+H$7)*SQRT(1/C491+1/B491)/(H$10*SQRT(11*101))</f>
        <v>0.93558321007407619</v>
      </c>
      <c r="G491" s="42">
        <f t="shared" si="61"/>
        <v>4.4143303313382756E-3</v>
      </c>
      <c r="I491" s="38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42">
        <f t="shared" si="59"/>
        <v>212.17181496574193</v>
      </c>
      <c r="F492" s="42">
        <f t="shared" ref="F492:F500" si="65" xml:space="preserve"> E492^2*(2*LN(D492)+H$7)*SQRT(1/C492+1/B492)/(H$10*SQRT(11*101))</f>
        <v>0.93979049725318708</v>
      </c>
      <c r="G492" s="42">
        <f t="shared" si="61"/>
        <v>4.4293842582481058E-3</v>
      </c>
      <c r="I492" s="38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42">
        <f t="shared" si="59"/>
        <v>212.3446480130996</v>
      </c>
      <c r="F493" s="42">
        <f t="shared" si="65"/>
        <v>0.94259153588010114</v>
      </c>
      <c r="G493" s="42">
        <f t="shared" si="61"/>
        <v>4.4389700644678004E-3</v>
      </c>
      <c r="I493" s="38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42">
        <f t="shared" si="59"/>
        <v>212.54219580121611</v>
      </c>
      <c r="F494" s="42">
        <f t="shared" si="65"/>
        <v>0.94475857695767618</v>
      </c>
      <c r="G494" s="42">
        <f t="shared" si="61"/>
        <v>4.445040070261053E-3</v>
      </c>
      <c r="I494" s="38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42">
        <f t="shared" si="59"/>
        <v>212.74750480791508</v>
      </c>
      <c r="F495" s="42">
        <f t="shared" si="65"/>
        <v>0.94839486809033602</v>
      </c>
      <c r="G495" s="42">
        <f t="shared" si="61"/>
        <v>4.4578424971264425E-3</v>
      </c>
      <c r="I495" s="38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42">
        <f t="shared" si="59"/>
        <v>213.00330550774319</v>
      </c>
      <c r="F496" s="42">
        <f t="shared" si="65"/>
        <v>0.95251730058360817</v>
      </c>
      <c r="G496" s="42">
        <f t="shared" si="61"/>
        <v>4.4718428116083007E-3</v>
      </c>
      <c r="I496" s="38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42">
        <f t="shared" si="59"/>
        <v>213.35886789169683</v>
      </c>
      <c r="F497" s="42">
        <f t="shared" si="65"/>
        <v>0.95543219476834629</v>
      </c>
      <c r="G497" s="42">
        <f t="shared" si="61"/>
        <v>4.4780524203631112E-3</v>
      </c>
      <c r="I497" s="38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42">
        <f t="shared" si="59"/>
        <v>213.75728720309058</v>
      </c>
      <c r="F498" s="42">
        <f t="shared" si="65"/>
        <v>0.95854404854516151</v>
      </c>
      <c r="G498" s="42">
        <f t="shared" si="61"/>
        <v>4.4842637230629234E-3</v>
      </c>
      <c r="I498" s="38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42">
        <f t="shared" si="59"/>
        <v>214.13499041855479</v>
      </c>
      <c r="F499" s="42">
        <f t="shared" si="65"/>
        <v>0.96024704966297125</v>
      </c>
      <c r="G499" s="42">
        <f t="shared" si="61"/>
        <v>4.4843070615691672E-3</v>
      </c>
      <c r="I499" s="38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42">
        <f t="shared" si="59"/>
        <v>214.44448090068019</v>
      </c>
      <c r="F500" s="42">
        <f t="shared" si="65"/>
        <v>0.96419795816735088</v>
      </c>
      <c r="G500" s="42">
        <f t="shared" si="61"/>
        <v>4.496259144174097E-3</v>
      </c>
      <c r="I500" s="38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42">
        <f t="shared" si="59"/>
        <v>214.73022933952765</v>
      </c>
      <c r="F501" s="42">
        <f xml:space="preserve"> E501^2*(2*LN(D501)+H$7)*SQRT(1/C501+1/B501)/(H$10*SQRT(11*103))</f>
        <v>0.95647377680191203</v>
      </c>
      <c r="G501" s="42">
        <f t="shared" si="61"/>
        <v>4.4543042670044958E-3</v>
      </c>
      <c r="I501" s="38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42">
        <f t="shared" si="59"/>
        <v>214.96924586518222</v>
      </c>
      <c r="F502" s="42">
        <f t="shared" ref="F502:F510" si="66" xml:space="preserve"> E502^2*(2*LN(D502)+H$7)*SQRT(1/C502+1/B502)/(H$10*SQRT(11*103))</f>
        <v>0.95798820765607096</v>
      </c>
      <c r="G502" s="42">
        <f t="shared" si="61"/>
        <v>4.4563965594263304E-3</v>
      </c>
      <c r="I502" s="38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42">
        <f t="shared" si="59"/>
        <v>215.22797859632257</v>
      </c>
      <c r="F503" s="42">
        <f t="shared" si="66"/>
        <v>0.96044749263068752</v>
      </c>
      <c r="G503" s="42">
        <f t="shared" si="61"/>
        <v>4.4624657950818013E-3</v>
      </c>
      <c r="I503" s="38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42">
        <f t="shared" si="59"/>
        <v>215.51884774994826</v>
      </c>
      <c r="F504" s="42">
        <f t="shared" si="66"/>
        <v>0.96327812804005097</v>
      </c>
      <c r="G504" s="42">
        <f t="shared" si="61"/>
        <v>4.469577199845076E-3</v>
      </c>
      <c r="I504" s="38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42">
        <f t="shared" si="59"/>
        <v>215.6879870221903</v>
      </c>
      <c r="F505" s="42">
        <f t="shared" si="66"/>
        <v>0.96816863888805671</v>
      </c>
      <c r="G505" s="42">
        <f t="shared" si="61"/>
        <v>4.4887462313255768E-3</v>
      </c>
      <c r="I505" s="38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42">
        <f t="shared" si="59"/>
        <v>215.84920275995637</v>
      </c>
      <c r="F506" s="42">
        <f t="shared" si="66"/>
        <v>0.97134804673605579</v>
      </c>
      <c r="G506" s="42">
        <f t="shared" si="61"/>
        <v>4.5001233931648184E-3</v>
      </c>
      <c r="I506" s="38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42">
        <f t="shared" si="59"/>
        <v>215.94101156645749</v>
      </c>
      <c r="F507" s="42">
        <f t="shared" si="66"/>
        <v>0.97740622766908436</v>
      </c>
      <c r="G507" s="42">
        <f t="shared" si="61"/>
        <v>4.5262649303107489E-3</v>
      </c>
      <c r="I507" s="38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42">
        <f t="shared" si="59"/>
        <v>215.93354531995649</v>
      </c>
      <c r="F508" s="42">
        <f t="shared" si="66"/>
        <v>0.98090114203069145</v>
      </c>
      <c r="G508" s="42">
        <f t="shared" si="61"/>
        <v>4.542606571745279E-3</v>
      </c>
      <c r="I508" s="38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42">
        <f t="shared" si="59"/>
        <v>215.96542725175664</v>
      </c>
      <c r="F509" s="42">
        <f t="shared" si="66"/>
        <v>0.9831930499344872</v>
      </c>
      <c r="G509" s="42">
        <f t="shared" si="61"/>
        <v>4.5525483520487426E-3</v>
      </c>
      <c r="I509" s="38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42">
        <f t="shared" si="59"/>
        <v>215.95796397434853</v>
      </c>
      <c r="F510" s="42">
        <f t="shared" si="66"/>
        <v>0.98898586425504253</v>
      </c>
      <c r="G510" s="42">
        <f t="shared" si="61"/>
        <v>4.5795294883059475E-3</v>
      </c>
      <c r="I510" s="38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42">
        <f t="shared" si="59"/>
        <v>215.97496707093211</v>
      </c>
      <c r="F511" s="42">
        <f xml:space="preserve"> E511^2*(2*LN(D511)+H$7)*SQRT(1/C511+1/B511)/(H$10*SQRT(11*105))</f>
        <v>0.98252513232268435</v>
      </c>
      <c r="G511" s="42">
        <f t="shared" si="61"/>
        <v>4.5492546920958485E-3</v>
      </c>
      <c r="I511" s="38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42">
        <f t="shared" si="59"/>
        <v>216.00411511648798</v>
      </c>
      <c r="F512" s="42">
        <f t="shared" ref="F512:F520" si="67" xml:space="preserve"> E512^2*(2*LN(D512)+H$7)*SQRT(1/C512+1/B512)/(H$10*SQRT(11*105))</f>
        <v>0.9873313755221288</v>
      </c>
      <c r="G512" s="42">
        <f t="shared" si="61"/>
        <v>4.5708915081996235E-3</v>
      </c>
      <c r="I512" s="38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42">
        <f t="shared" si="59"/>
        <v>216.06539202461784</v>
      </c>
      <c r="F513" s="42">
        <f t="shared" si="67"/>
        <v>0.99212337382938731</v>
      </c>
      <c r="G513" s="42">
        <f t="shared" si="61"/>
        <v>4.5917736502491232E-3</v>
      </c>
      <c r="I513" s="38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42">
        <f t="shared" si="59"/>
        <v>216.08969532424192</v>
      </c>
      <c r="F514" s="42">
        <f t="shared" si="67"/>
        <v>0.99353588969659601</v>
      </c>
      <c r="G514" s="42">
        <f t="shared" si="61"/>
        <v>4.5977939309220575E-3</v>
      </c>
      <c r="I514" s="38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42">
        <f t="shared" ref="E515:E578" si="68" xml:space="preserve"> H$10/((LN(D515))^2+H$7*LN(D515)+H$4)</f>
        <v>216.03632384507659</v>
      </c>
      <c r="F515" s="42">
        <f t="shared" si="67"/>
        <v>0.99948583406898506</v>
      </c>
      <c r="G515" s="42">
        <f t="shared" si="61"/>
        <v>4.6264712168761664E-3</v>
      </c>
      <c r="I515" s="38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42">
        <f t="shared" si="68"/>
        <v>216.09988035706482</v>
      </c>
      <c r="F516" s="42">
        <f t="shared" si="67"/>
        <v>1.0029782113220906</v>
      </c>
      <c r="G516" s="42">
        <f t="shared" si="61"/>
        <v>4.6412714790256054E-3</v>
      </c>
      <c r="I516" s="38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42">
        <f t="shared" si="68"/>
        <v>216.21536658673122</v>
      </c>
      <c r="F517" s="42">
        <f t="shared" si="67"/>
        <v>1.0061634953882244</v>
      </c>
      <c r="G517" s="42">
        <f t="shared" si="61"/>
        <v>4.6535244523641132E-3</v>
      </c>
      <c r="I517" s="38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42">
        <f t="shared" si="68"/>
        <v>216.29984463169629</v>
      </c>
      <c r="F518" s="42">
        <f t="shared" si="67"/>
        <v>1.0122492727435848</v>
      </c>
      <c r="G518" s="42">
        <f t="shared" ref="G518:G581" si="69" xml:space="preserve"> F518/E518</f>
        <v>4.6798428101841143E-3</v>
      </c>
      <c r="I518" s="38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42">
        <f t="shared" si="68"/>
        <v>216.45898686171145</v>
      </c>
      <c r="F519" s="42">
        <f t="shared" si="67"/>
        <v>1.0161203637056477</v>
      </c>
      <c r="G519" s="42">
        <f t="shared" si="69"/>
        <v>4.6942858711373978E-3</v>
      </c>
      <c r="I519" s="38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42">
        <f t="shared" si="68"/>
        <v>216.53492021872725</v>
      </c>
      <c r="F520" s="42">
        <f t="shared" si="67"/>
        <v>1.0215969202416193</v>
      </c>
      <c r="G520" s="42">
        <f t="shared" si="69"/>
        <v>4.7179314967289296E-3</v>
      </c>
      <c r="I520" s="38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42">
        <f t="shared" si="68"/>
        <v>216.62952346209772</v>
      </c>
      <c r="F521" s="42">
        <f xml:space="preserve"> E521^2*(2*LN(D521)+H$7)*SQRT(1/C521+1/B521)/(H$10*SQRT(11*107))</f>
        <v>1.0131017979383017</v>
      </c>
      <c r="G521" s="42">
        <f t="shared" si="69"/>
        <v>4.6766561720086022E-3</v>
      </c>
      <c r="I521" s="38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42">
        <f t="shared" si="68"/>
        <v>216.73298985700049</v>
      </c>
      <c r="F522" s="42">
        <f t="shared" ref="F522:F530" si="70" xml:space="preserve"> E522^2*(2*LN(D522)+H$7)*SQRT(1/C522+1/B522)/(H$10*SQRT(11*107))</f>
        <v>1.0159643527935929</v>
      </c>
      <c r="G522" s="42">
        <f t="shared" si="69"/>
        <v>4.687631326748742E-3</v>
      </c>
      <c r="I522" s="38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42">
        <f t="shared" si="68"/>
        <v>216.85554352859933</v>
      </c>
      <c r="F523" s="42">
        <f t="shared" si="70"/>
        <v>1.020947731169646</v>
      </c>
      <c r="G523" s="42">
        <f t="shared" si="69"/>
        <v>4.7079623354659662E-3</v>
      </c>
      <c r="I523" s="38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42">
        <f t="shared" si="68"/>
        <v>217.01783663865842</v>
      </c>
      <c r="F524" s="42">
        <f t="shared" si="70"/>
        <v>1.0228858459017587</v>
      </c>
      <c r="G524" s="42">
        <f t="shared" si="69"/>
        <v>4.7133722358724643E-3</v>
      </c>
      <c r="I524" s="38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42">
        <f t="shared" si="68"/>
        <v>217.15990505062479</v>
      </c>
      <c r="F525" s="42">
        <f t="shared" si="70"/>
        <v>1.0266270234364143</v>
      </c>
      <c r="G525" s="42">
        <f t="shared" si="69"/>
        <v>4.7275164501342217E-3</v>
      </c>
      <c r="I525" s="38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42">
        <f t="shared" si="68"/>
        <v>217.32691452187612</v>
      </c>
      <c r="F526" s="42">
        <f t="shared" si="70"/>
        <v>1.030670575525928</v>
      </c>
      <c r="G526" s="42">
        <f t="shared" si="69"/>
        <v>4.7424893405100116E-3</v>
      </c>
      <c r="I526" s="38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42">
        <f t="shared" si="68"/>
        <v>217.42055518820774</v>
      </c>
      <c r="F527" s="42">
        <f t="shared" si="70"/>
        <v>1.0347461642577906</v>
      </c>
      <c r="G527" s="42">
        <f t="shared" si="69"/>
        <v>4.7591919879059908E-3</v>
      </c>
      <c r="I527" s="38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42">
        <f t="shared" si="68"/>
        <v>217.44990599124867</v>
      </c>
      <c r="F528" s="42">
        <f t="shared" si="70"/>
        <v>1.0371139262727025</v>
      </c>
      <c r="G528" s="42">
        <f t="shared" si="69"/>
        <v>4.7694383749903365E-3</v>
      </c>
      <c r="I528" s="38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42">
        <f t="shared" si="68"/>
        <v>217.6046290161612</v>
      </c>
      <c r="F529" s="42">
        <f t="shared" si="70"/>
        <v>1.0402110617659868</v>
      </c>
      <c r="G529" s="42">
        <f t="shared" si="69"/>
        <v>4.7802800265279825E-3</v>
      </c>
      <c r="I529" s="38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42">
        <f t="shared" si="68"/>
        <v>217.73436605436981</v>
      </c>
      <c r="F530" s="42">
        <f t="shared" si="70"/>
        <v>1.0456292700401217</v>
      </c>
      <c r="G530" s="42">
        <f t="shared" si="69"/>
        <v>4.8023161845706097E-3</v>
      </c>
      <c r="I530" s="38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42">
        <f t="shared" si="68"/>
        <v>217.85987828394221</v>
      </c>
      <c r="F531" s="42">
        <f xml:space="preserve"> E531^2*(2*LN(D531)+H$7)*SQRT(1/C531+1/B531)/(H$10*SQRT(11*109))</f>
        <v>1.0393665756255901</v>
      </c>
      <c r="G531" s="42">
        <f t="shared" si="69"/>
        <v>4.7708030676073257E-3</v>
      </c>
      <c r="I531" s="38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42">
        <f t="shared" si="68"/>
        <v>218.03523748068648</v>
      </c>
      <c r="F532" s="42">
        <f t="shared" ref="F532:F540" si="71" xml:space="preserve"> E532^2*(2*LN(D532)+H$7)*SQRT(1/C532+1/B532)/(H$10*SQRT(11*109))</f>
        <v>1.043214308917815</v>
      </c>
      <c r="G532" s="42">
        <f t="shared" si="69"/>
        <v>4.7846133541153994E-3</v>
      </c>
      <c r="I532" s="38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42">
        <f t="shared" si="68"/>
        <v>218.15353328339035</v>
      </c>
      <c r="F533" s="42">
        <f t="shared" si="71"/>
        <v>1.0475789726704108</v>
      </c>
      <c r="G533" s="42">
        <f t="shared" si="69"/>
        <v>4.8020261551737645E-3</v>
      </c>
      <c r="I533" s="38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42">
        <f t="shared" si="68"/>
        <v>218.21880940720155</v>
      </c>
      <c r="F534" s="42">
        <f t="shared" si="71"/>
        <v>1.049130458983226</v>
      </c>
      <c r="G534" s="42">
        <f t="shared" si="69"/>
        <v>4.8076994913189329E-3</v>
      </c>
      <c r="I534" s="38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42">
        <f t="shared" si="68"/>
        <v>218.31511376881096</v>
      </c>
      <c r="F535" s="42">
        <f t="shared" si="71"/>
        <v>1.0516477737902323</v>
      </c>
      <c r="G535" s="42">
        <f t="shared" si="69"/>
        <v>4.8171093408763957E-3</v>
      </c>
      <c r="I535" s="38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42">
        <f t="shared" si="68"/>
        <v>218.46072997219807</v>
      </c>
      <c r="F536" s="42">
        <f t="shared" si="71"/>
        <v>1.0563165460226869</v>
      </c>
      <c r="G536" s="42">
        <f t="shared" si="69"/>
        <v>4.83526968969259E-3</v>
      </c>
      <c r="I536" s="38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42">
        <f t="shared" si="68"/>
        <v>218.54794727475394</v>
      </c>
      <c r="F537" s="42">
        <f t="shared" si="71"/>
        <v>1.0583633823299352</v>
      </c>
      <c r="G537" s="42">
        <f t="shared" si="69"/>
        <v>4.8427056649467531E-3</v>
      </c>
      <c r="I537" s="38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42">
        <f t="shared" si="68"/>
        <v>218.6114414849545</v>
      </c>
      <c r="F538" s="42">
        <f t="shared" si="71"/>
        <v>1.0636408097778969</v>
      </c>
      <c r="G538" s="42">
        <f t="shared" si="69"/>
        <v>4.8654398075093424E-3</v>
      </c>
      <c r="I538" s="38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42">
        <f t="shared" si="68"/>
        <v>218.68365103473542</v>
      </c>
      <c r="F539" s="42">
        <f t="shared" si="71"/>
        <v>1.0681230254349765</v>
      </c>
      <c r="G539" s="42">
        <f t="shared" si="69"/>
        <v>4.8843295801080135E-3</v>
      </c>
      <c r="I539" s="38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42">
        <f t="shared" si="68"/>
        <v>218.71247976153504</v>
      </c>
      <c r="F540" s="42">
        <f t="shared" si="71"/>
        <v>1.0704320353255321</v>
      </c>
      <c r="G540" s="42">
        <f t="shared" si="69"/>
        <v>4.8942430559638737E-3</v>
      </c>
      <c r="I540" s="38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42">
        <f t="shared" si="68"/>
        <v>218.70452096624504</v>
      </c>
      <c r="F541" s="42">
        <f xml:space="preserve"> E541^2*(2*LN(D541)+H$7)*SQRT(1/C541+1/B541)/(H$10*SQRT(11*111))</f>
        <v>1.0635424427605393</v>
      </c>
      <c r="G541" s="42">
        <f t="shared" si="69"/>
        <v>4.8629193308934249E-3</v>
      </c>
      <c r="I541" s="38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42">
        <f t="shared" si="68"/>
        <v>218.68889826892757</v>
      </c>
      <c r="F542" s="42">
        <f t="shared" ref="F542:F550" si="72" xml:space="preserve"> E542^2*(2*LN(D542)+H$7)*SQRT(1/C542+1/B542)/(H$10*SQRT(11*111))</f>
        <v>1.0707164376521323</v>
      </c>
      <c r="G542" s="42">
        <f t="shared" si="69"/>
        <v>4.896071296383064E-3</v>
      </c>
      <c r="I542" s="38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42">
        <f t="shared" si="68"/>
        <v>218.71794539245337</v>
      </c>
      <c r="F543" s="42">
        <f t="shared" si="72"/>
        <v>1.0760075755113259</v>
      </c>
      <c r="G543" s="42">
        <f t="shared" si="69"/>
        <v>4.9196126709246798E-3</v>
      </c>
      <c r="I543" s="38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42">
        <f t="shared" si="68"/>
        <v>218.75804907695107</v>
      </c>
      <c r="F544" s="42">
        <f t="shared" si="72"/>
        <v>1.0804577384478615</v>
      </c>
      <c r="G544" s="42">
        <f t="shared" si="69"/>
        <v>4.9390536394288108E-3</v>
      </c>
      <c r="I544" s="38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42">
        <f t="shared" si="68"/>
        <v>218.8614403674288</v>
      </c>
      <c r="F545" s="42">
        <f t="shared" si="72"/>
        <v>1.0835387551106743</v>
      </c>
      <c r="G545" s="42">
        <f t="shared" si="69"/>
        <v>4.9507978805750736E-3</v>
      </c>
      <c r="I545" s="38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42">
        <f t="shared" si="68"/>
        <v>218.97137503548944</v>
      </c>
      <c r="F546" s="42">
        <f t="shared" si="72"/>
        <v>1.0878321652812</v>
      </c>
      <c r="G546" s="42">
        <f t="shared" si="69"/>
        <v>4.967919505939492E-3</v>
      </c>
      <c r="I546" s="38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42">
        <f t="shared" si="68"/>
        <v>219.08174632392425</v>
      </c>
      <c r="F547" s="42">
        <f t="shared" si="72"/>
        <v>1.093137170867966</v>
      </c>
      <c r="G547" s="42">
        <f t="shared" si="69"/>
        <v>4.9896314467555106E-3</v>
      </c>
      <c r="I547" s="38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42">
        <f t="shared" si="68"/>
        <v>219.30957518814452</v>
      </c>
      <c r="F548" s="42">
        <f t="shared" si="72"/>
        <v>1.0926645883258106</v>
      </c>
      <c r="G548" s="42">
        <f t="shared" si="69"/>
        <v>4.9822931232638588E-3</v>
      </c>
      <c r="I548" s="38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42">
        <f t="shared" si="68"/>
        <v>219.55819045346246</v>
      </c>
      <c r="F549" s="42">
        <f t="shared" si="72"/>
        <v>1.097538646464238</v>
      </c>
      <c r="G549" s="42">
        <f t="shared" si="69"/>
        <v>4.9988508476839187E-3</v>
      </c>
      <c r="I549" s="38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42">
        <f t="shared" si="68"/>
        <v>219.75127236719175</v>
      </c>
      <c r="F550" s="42">
        <f t="shared" si="72"/>
        <v>1.0987669475290194</v>
      </c>
      <c r="G550" s="42">
        <f t="shared" si="69"/>
        <v>5.0000481712480964E-3</v>
      </c>
      <c r="I550" s="38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42">
        <f t="shared" si="68"/>
        <v>219.95234313680447</v>
      </c>
      <c r="F551" s="42">
        <f xml:space="preserve"> E551^2*(2*LN(D551)+H$7)*SQRT(1/C551+1/B551)/(H$10*SQRT(11*113))</f>
        <v>1.0902830340289702</v>
      </c>
      <c r="G551" s="42">
        <f t="shared" si="69"/>
        <v>4.9569057482185732E-3</v>
      </c>
      <c r="I551" s="38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42">
        <f t="shared" si="68"/>
        <v>220.19736975703708</v>
      </c>
      <c r="F552" s="42">
        <f t="shared" ref="F552:F560" si="73" xml:space="preserve"> E552^2*(2*LN(D552)+H$7)*SQRT(1/C552+1/B552)/(H$10*SQRT(11*113))</f>
        <v>1.0932150769863676</v>
      </c>
      <c r="G552" s="42">
        <f t="shared" si="69"/>
        <v>4.9647054285553317E-3</v>
      </c>
      <c r="I552" s="38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42">
        <f t="shared" si="68"/>
        <v>220.49979798652262</v>
      </c>
      <c r="F553" s="42">
        <f t="shared" si="73"/>
        <v>1.0950495555154556</v>
      </c>
      <c r="G553" s="42">
        <f t="shared" si="69"/>
        <v>4.9662156859771236E-3</v>
      </c>
      <c r="I553" s="38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42">
        <f t="shared" si="68"/>
        <v>220.7474028492276</v>
      </c>
      <c r="F554" s="42">
        <f t="shared" si="73"/>
        <v>1.0985773783346453</v>
      </c>
      <c r="G554" s="42">
        <f t="shared" si="69"/>
        <v>4.9766265158960139E-3</v>
      </c>
      <c r="I554" s="38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42">
        <f t="shared" si="68"/>
        <v>221.01331836247525</v>
      </c>
      <c r="F555" s="42">
        <f t="shared" si="73"/>
        <v>1.1036814557674202</v>
      </c>
      <c r="G555" s="42">
        <f t="shared" si="69"/>
        <v>4.9937327937736118E-3</v>
      </c>
      <c r="I555" s="38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42">
        <f t="shared" si="68"/>
        <v>221.17002455532753</v>
      </c>
      <c r="F556" s="42">
        <f t="shared" si="73"/>
        <v>1.1053416093172299</v>
      </c>
      <c r="G556" s="42">
        <f t="shared" si="69"/>
        <v>4.9977008029888767E-3</v>
      </c>
      <c r="I556" s="38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42">
        <f t="shared" si="68"/>
        <v>221.30617020415784</v>
      </c>
      <c r="F557" s="42">
        <f t="shared" si="73"/>
        <v>1.1081582873862661</v>
      </c>
      <c r="G557" s="42">
        <f t="shared" si="69"/>
        <v>5.0073537776374492E-3</v>
      </c>
      <c r="I557" s="38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42">
        <f t="shared" si="68"/>
        <v>221.31986957835991</v>
      </c>
      <c r="F558" s="42">
        <f t="shared" si="73"/>
        <v>1.1111176623290633</v>
      </c>
      <c r="G558" s="42">
        <f t="shared" si="69"/>
        <v>5.0204153131206504E-3</v>
      </c>
      <c r="I558" s="38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42">
        <f t="shared" si="68"/>
        <v>221.29424966615389</v>
      </c>
      <c r="F559" s="42">
        <f t="shared" si="73"/>
        <v>1.1146668881231117</v>
      </c>
      <c r="G559" s="42">
        <f t="shared" si="69"/>
        <v>5.0370350327887245E-3</v>
      </c>
      <c r="I559" s="38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42">
        <f t="shared" si="68"/>
        <v>221.3170380658562</v>
      </c>
      <c r="F560" s="42">
        <f t="shared" si="73"/>
        <v>1.1197188231821777</v>
      </c>
      <c r="G560" s="42">
        <f t="shared" si="69"/>
        <v>5.0593430716752525E-3</v>
      </c>
      <c r="I560" s="38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42">
        <f t="shared" si="68"/>
        <v>221.38634164255819</v>
      </c>
      <c r="F561" s="42">
        <f xml:space="preserve"> E561^2*(2*LN(D561)+H$7)*SQRT(1/C561+1/B561)/(H$10*SQRT(11*115))</f>
        <v>1.1162604416733102</v>
      </c>
      <c r="G561" s="42">
        <f t="shared" si="69"/>
        <v>5.042137800332692E-3</v>
      </c>
      <c r="I561" s="38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42">
        <f t="shared" si="68"/>
        <v>221.38528028988105</v>
      </c>
      <c r="F562" s="42">
        <f t="shared" ref="F562:F570" si="74" xml:space="preserve"> E562^2*(2*LN(D562)+H$7)*SQRT(1/C562+1/B562)/(H$10*SQRT(11*115))</f>
        <v>1.1193659380449803</v>
      </c>
      <c r="G562" s="42">
        <f t="shared" si="69"/>
        <v>5.056189537891981E-3</v>
      </c>
      <c r="I562" s="38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42">
        <f t="shared" si="68"/>
        <v>221.32626066072308</v>
      </c>
      <c r="F563" s="42">
        <f t="shared" si="74"/>
        <v>1.1263985553544982</v>
      </c>
      <c r="G563" s="42">
        <f t="shared" si="69"/>
        <v>5.0893127276983394E-3</v>
      </c>
      <c r="I563" s="38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42">
        <f t="shared" si="68"/>
        <v>221.31716308707121</v>
      </c>
      <c r="F564" s="42">
        <f t="shared" si="74"/>
        <v>1.1299593368920238</v>
      </c>
      <c r="G564" s="42">
        <f t="shared" si="69"/>
        <v>5.1056109753560867E-3</v>
      </c>
      <c r="I564" s="38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42">
        <f t="shared" si="68"/>
        <v>221.34125324124142</v>
      </c>
      <c r="F565" s="42">
        <f t="shared" si="74"/>
        <v>1.1334580059846155</v>
      </c>
      <c r="G565" s="42">
        <f t="shared" si="69"/>
        <v>5.120861969409975E-3</v>
      </c>
      <c r="I565" s="38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42">
        <f t="shared" si="68"/>
        <v>221.4074773756999</v>
      </c>
      <c r="F566" s="42">
        <f t="shared" si="74"/>
        <v>1.1381996347936805</v>
      </c>
      <c r="G566" s="42">
        <f t="shared" si="69"/>
        <v>5.1407461404851416E-3</v>
      </c>
      <c r="I566" s="38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42">
        <f t="shared" si="68"/>
        <v>221.50422483508706</v>
      </c>
      <c r="F567" s="42">
        <f t="shared" si="74"/>
        <v>1.1432104306972117</v>
      </c>
      <c r="G567" s="42">
        <f t="shared" si="69"/>
        <v>5.1611224641351545E-3</v>
      </c>
      <c r="I567" s="38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42">
        <f t="shared" si="68"/>
        <v>221.56933720689563</v>
      </c>
      <c r="F568" s="42">
        <f t="shared" si="74"/>
        <v>1.1488655891565855</v>
      </c>
      <c r="G568" s="42">
        <f t="shared" si="69"/>
        <v>5.1851289697355781E-3</v>
      </c>
      <c r="I568" s="38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42">
        <f t="shared" si="68"/>
        <v>221.73301672463688</v>
      </c>
      <c r="F569" s="42">
        <f t="shared" si="74"/>
        <v>1.1488525510511252</v>
      </c>
      <c r="G569" s="42">
        <f t="shared" si="69"/>
        <v>5.1812425953589418E-3</v>
      </c>
      <c r="I569" s="38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42">
        <f t="shared" si="68"/>
        <v>221.85546069258922</v>
      </c>
      <c r="F570" s="42">
        <f t="shared" si="74"/>
        <v>1.1493970282129393</v>
      </c>
      <c r="G570" s="42">
        <f t="shared" si="69"/>
        <v>5.1808372199843413E-3</v>
      </c>
      <c r="I570" s="38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42">
        <f t="shared" si="68"/>
        <v>221.89486236445126</v>
      </c>
      <c r="F571" s="42">
        <f xml:space="preserve"> E571^2*(2*LN(D571)+H$7)*SQRT(1/C571+1/B571)/(H$10*SQRT(11*117))</f>
        <v>1.1409293222748687</v>
      </c>
      <c r="G571" s="42">
        <f t="shared" si="69"/>
        <v>5.1417563710914093E-3</v>
      </c>
      <c r="I571" s="38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42">
        <f t="shared" si="68"/>
        <v>221.95387888344018</v>
      </c>
      <c r="F572" s="42">
        <f t="shared" ref="F572:F580" si="75" xml:space="preserve"> E572^2*(2*LN(D572)+H$7)*SQRT(1/C572+1/B572)/(H$10*SQRT(11*117))</f>
        <v>1.1457621553990001</v>
      </c>
      <c r="G572" s="42">
        <f t="shared" si="69"/>
        <v>5.1621632438363504E-3</v>
      </c>
      <c r="I572" s="38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42">
        <f t="shared" si="68"/>
        <v>222.03602009239111</v>
      </c>
      <c r="F573" s="42">
        <f t="shared" si="75"/>
        <v>1.1502574753450088</v>
      </c>
      <c r="G573" s="42">
        <f t="shared" si="69"/>
        <v>5.1804994291753956E-3</v>
      </c>
      <c r="I573" s="38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42">
        <f t="shared" si="68"/>
        <v>222.08332167438923</v>
      </c>
      <c r="F574" s="42">
        <f t="shared" si="75"/>
        <v>1.1545305223246132</v>
      </c>
      <c r="G574" s="42">
        <f t="shared" si="69"/>
        <v>5.1986367711905233E-3</v>
      </c>
      <c r="I574" s="38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42">
        <f t="shared" si="68"/>
        <v>222.11598142240368</v>
      </c>
      <c r="F575" s="42">
        <f t="shared" si="75"/>
        <v>1.1596977954481607</v>
      </c>
      <c r="G575" s="42">
        <f t="shared" si="69"/>
        <v>5.2211362191121827E-3</v>
      </c>
      <c r="I575" s="38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42">
        <f t="shared" si="68"/>
        <v>222.05156973747211</v>
      </c>
      <c r="F576" s="42">
        <f t="shared" si="75"/>
        <v>1.1652717316106493</v>
      </c>
      <c r="G576" s="42">
        <f t="shared" si="69"/>
        <v>5.2477527314413082E-3</v>
      </c>
      <c r="I576" s="38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42">
        <f t="shared" si="68"/>
        <v>221.9089745313498</v>
      </c>
      <c r="F577" s="42">
        <f t="shared" si="75"/>
        <v>1.1706316379049777</v>
      </c>
      <c r="G577" s="42">
        <f t="shared" si="69"/>
        <v>5.2752784801842201E-3</v>
      </c>
      <c r="I577" s="38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42">
        <f t="shared" si="68"/>
        <v>221.71239411705295</v>
      </c>
      <c r="F578" s="42">
        <f t="shared" si="75"/>
        <v>1.1766750740906724</v>
      </c>
      <c r="G578" s="42">
        <f t="shared" si="69"/>
        <v>5.3072137837700106E-3</v>
      </c>
      <c r="I578" s="38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42">
        <f t="shared" ref="E579:E630" si="76" xml:space="preserve"> H$10/((LN(D579))^2+H$7*LN(D579)+H$4)</f>
        <v>221.43353694789025</v>
      </c>
      <c r="F579" s="42">
        <f t="shared" si="75"/>
        <v>1.1851670356589386</v>
      </c>
      <c r="G579" s="42">
        <f t="shared" si="69"/>
        <v>5.3522472340666394E-3</v>
      </c>
      <c r="I579" s="38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42">
        <f t="shared" si="76"/>
        <v>221.16991506650629</v>
      </c>
      <c r="F580" s="42">
        <f t="shared" si="75"/>
        <v>1.1883638829769256</v>
      </c>
      <c r="G580" s="42">
        <f t="shared" si="69"/>
        <v>5.3730810658383713E-3</v>
      </c>
      <c r="I580" s="38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42">
        <f t="shared" si="76"/>
        <v>220.87783852717814</v>
      </c>
      <c r="F581" s="42">
        <f xml:space="preserve"> E581^2*(2*LN(D581)+H$7)*SQRT(1/C581+1/B581)/(H$10*SQRT(11*119))</f>
        <v>1.1846690822788002</v>
      </c>
      <c r="G581" s="42">
        <f t="shared" si="69"/>
        <v>5.3634583269114673E-3</v>
      </c>
      <c r="I581" s="38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42">
        <f t="shared" si="76"/>
        <v>220.63745123319796</v>
      </c>
      <c r="F582" s="42">
        <f t="shared" ref="F582:F590" si="77" xml:space="preserve"> E582^2*(2*LN(D582)+H$7)*SQRT(1/C582+1/B582)/(H$10*SQRT(11*119))</f>
        <v>1.1930761012909716</v>
      </c>
      <c r="G582" s="42">
        <f t="shared" ref="G582:G630" si="78" xml:space="preserve"> F582/E582</f>
        <v>5.4074052008059852E-3</v>
      </c>
      <c r="I582" s="38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42">
        <f t="shared" si="76"/>
        <v>220.38664157942864</v>
      </c>
      <c r="F583" s="42">
        <f t="shared" si="77"/>
        <v>1.2020081487482372</v>
      </c>
      <c r="G583" s="42">
        <f t="shared" si="78"/>
        <v>5.4540880524059643E-3</v>
      </c>
      <c r="I583" s="38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42">
        <f t="shared" si="76"/>
        <v>220.14516612365742</v>
      </c>
      <c r="F584" s="42">
        <f t="shared" si="77"/>
        <v>1.2110658319794954</v>
      </c>
      <c r="G584" s="42">
        <f t="shared" si="78"/>
        <v>5.5012147361856193E-3</v>
      </c>
      <c r="I584" s="38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42">
        <f t="shared" si="76"/>
        <v>219.95129523277552</v>
      </c>
      <c r="F585" s="42">
        <f t="shared" si="77"/>
        <v>1.2156847025818021</v>
      </c>
      <c r="G585" s="42">
        <f t="shared" si="78"/>
        <v>5.5270631677582852E-3</v>
      </c>
      <c r="I585" s="38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42">
        <f t="shared" si="76"/>
        <v>219.682049004047</v>
      </c>
      <c r="F586" s="42">
        <f t="shared" si="77"/>
        <v>1.2228141910932386</v>
      </c>
      <c r="G586" s="42">
        <f t="shared" si="78"/>
        <v>5.5662909037720778E-3</v>
      </c>
      <c r="I586" s="38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42">
        <f t="shared" si="76"/>
        <v>219.4211806798107</v>
      </c>
      <c r="F587" s="42">
        <f t="shared" si="77"/>
        <v>1.2282413991376562</v>
      </c>
      <c r="G587" s="42">
        <f t="shared" si="78"/>
        <v>5.5976428316187104E-3</v>
      </c>
      <c r="I587" s="38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42">
        <f t="shared" si="76"/>
        <v>219.18582643391798</v>
      </c>
      <c r="F588" s="42">
        <f t="shared" si="77"/>
        <v>1.2340670204081099</v>
      </c>
      <c r="G588" s="42">
        <f t="shared" si="78"/>
        <v>5.6302318470403791E-3</v>
      </c>
      <c r="I588" s="38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42">
        <f t="shared" si="76"/>
        <v>219.04418800572506</v>
      </c>
      <c r="F589" s="42">
        <f t="shared" si="77"/>
        <v>1.2391028795121621</v>
      </c>
      <c r="G589" s="42">
        <f t="shared" si="78"/>
        <v>5.6568626211610613E-3</v>
      </c>
      <c r="I589" s="38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42">
        <f t="shared" si="76"/>
        <v>218.98535016835078</v>
      </c>
      <c r="F590" s="42">
        <f t="shared" si="77"/>
        <v>1.2448248839030904</v>
      </c>
      <c r="G590" s="42">
        <f t="shared" si="78"/>
        <v>5.6845121509091741E-3</v>
      </c>
      <c r="I590" s="38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42">
        <f t="shared" si="76"/>
        <v>219.01460438949897</v>
      </c>
      <c r="F591" s="42">
        <f xml:space="preserve"> E591^2*(2*LN(D591)+H$7)*SQRT(1/C591+1/B591)/(H$10*SQRT(11*121))</f>
        <v>1.2396504130107964</v>
      </c>
      <c r="G591" s="42">
        <f t="shared" si="78"/>
        <v>5.6601267137701139E-3</v>
      </c>
      <c r="I591" s="38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42">
        <f t="shared" si="76"/>
        <v>219.04465482510051</v>
      </c>
      <c r="F592" s="42">
        <f t="shared" ref="F592:F600" si="79" xml:space="preserve"> E592^2*(2*LN(D592)+H$7)*SQRT(1/C592+1/B592)/(H$10*SQRT(11*121))</f>
        <v>1.2449996320521761</v>
      </c>
      <c r="G592" s="42">
        <f t="shared" si="78"/>
        <v>5.6837708870196568E-3</v>
      </c>
      <c r="I592" s="38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42">
        <f t="shared" si="76"/>
        <v>219.04304790214647</v>
      </c>
      <c r="F593" s="42">
        <f t="shared" si="79"/>
        <v>1.2510362947800298</v>
      </c>
      <c r="G593" s="42">
        <f t="shared" si="78"/>
        <v>5.7113718365483469E-3</v>
      </c>
      <c r="I593" s="38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42">
        <f t="shared" si="76"/>
        <v>219.02704846396986</v>
      </c>
      <c r="F594" s="42">
        <f t="shared" si="79"/>
        <v>1.2558090689753019</v>
      </c>
      <c r="G594" s="42">
        <f t="shared" si="78"/>
        <v>5.7335798376604774E-3</v>
      </c>
      <c r="I594" s="38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42">
        <f t="shared" si="76"/>
        <v>218.95236595457433</v>
      </c>
      <c r="F595" s="42">
        <f t="shared" si="79"/>
        <v>1.2613497354468803</v>
      </c>
      <c r="G595" s="42">
        <f t="shared" si="78"/>
        <v>5.7608408566298406E-3</v>
      </c>
      <c r="I595" s="38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42">
        <f t="shared" si="76"/>
        <v>218.83445174229212</v>
      </c>
      <c r="F596" s="42">
        <f t="shared" si="79"/>
        <v>1.2627458873411268</v>
      </c>
      <c r="G596" s="42">
        <f t="shared" si="78"/>
        <v>5.7703249067390218E-3</v>
      </c>
      <c r="I596" s="38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42">
        <f t="shared" si="76"/>
        <v>218.8049825088292</v>
      </c>
      <c r="F597" s="42">
        <f t="shared" si="79"/>
        <v>1.2706541677337269</v>
      </c>
      <c r="G597" s="42">
        <f t="shared" si="78"/>
        <v>5.8072451237825605E-3</v>
      </c>
      <c r="I597" s="38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42">
        <f t="shared" si="76"/>
        <v>218.78665049649419</v>
      </c>
      <c r="F598" s="42">
        <f t="shared" si="79"/>
        <v>1.2771067502391744</v>
      </c>
      <c r="G598" s="42">
        <f t="shared" si="78"/>
        <v>5.8372242883239283E-3</v>
      </c>
      <c r="I598" s="38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42">
        <f t="shared" si="76"/>
        <v>218.80202367401881</v>
      </c>
      <c r="F599" s="42">
        <f t="shared" si="79"/>
        <v>1.2824597744177668</v>
      </c>
      <c r="G599" s="42">
        <f t="shared" si="78"/>
        <v>5.861279310324998E-3</v>
      </c>
      <c r="I599" s="38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42">
        <f t="shared" si="76"/>
        <v>218.7076287106556</v>
      </c>
      <c r="F600" s="42">
        <f t="shared" si="79"/>
        <v>1.29041280636637</v>
      </c>
      <c r="G600" s="42">
        <f t="shared" si="78"/>
        <v>5.9001728196392822E-3</v>
      </c>
      <c r="I600" s="38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42">
        <f t="shared" si="76"/>
        <v>218.69744444691483</v>
      </c>
      <c r="F601" s="42">
        <f xml:space="preserve"> E601^2*(2*LN(D601)+H$7)*SQRT(1/C601+1/B601)/(H$10*SQRT(11*123))</f>
        <v>1.2857765569221384</v>
      </c>
      <c r="G601" s="42">
        <f t="shared" si="78"/>
        <v>5.8792482014312667E-3</v>
      </c>
      <c r="I601" s="38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42">
        <f t="shared" si="76"/>
        <v>218.59921619151598</v>
      </c>
      <c r="F602" s="42">
        <f t="shared" ref="F602:F610" si="80" xml:space="preserve"> E602^2*(2*LN(D602)+H$7)*SQRT(1/C602+1/B602)/(H$10*SQRT(11*123))</f>
        <v>1.2875978797320307</v>
      </c>
      <c r="G602" s="42">
        <f t="shared" si="78"/>
        <v>5.8902218505850409E-3</v>
      </c>
      <c r="I602" s="38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42">
        <f t="shared" si="76"/>
        <v>218.65037469031429</v>
      </c>
      <c r="F603" s="42">
        <f t="shared" si="80"/>
        <v>1.2924296259258647</v>
      </c>
      <c r="G603" s="42">
        <f t="shared" si="78"/>
        <v>5.9109417386382203E-3</v>
      </c>
      <c r="I603" s="38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42">
        <f t="shared" si="76"/>
        <v>218.71803974295148</v>
      </c>
      <c r="F604" s="42">
        <f t="shared" si="80"/>
        <v>1.2961790015194221</v>
      </c>
      <c r="G604" s="42">
        <f t="shared" si="78"/>
        <v>5.9262555710665535E-3</v>
      </c>
      <c r="I604" s="38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42">
        <f t="shared" si="76"/>
        <v>218.82107163774145</v>
      </c>
      <c r="F605" s="42">
        <f t="shared" si="80"/>
        <v>1.3045877239114558</v>
      </c>
      <c r="G605" s="42">
        <f t="shared" si="78"/>
        <v>5.9618925825900455E-3</v>
      </c>
      <c r="I605" s="38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42">
        <f t="shared" si="76"/>
        <v>218.91770310137892</v>
      </c>
      <c r="F606" s="42">
        <f t="shared" si="80"/>
        <v>1.3051392402299167</v>
      </c>
      <c r="G606" s="42">
        <f t="shared" si="78"/>
        <v>5.9617802568735969E-3</v>
      </c>
      <c r="I606" s="38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42">
        <f t="shared" si="76"/>
        <v>219.16271338692317</v>
      </c>
      <c r="F607" s="42">
        <f t="shared" si="80"/>
        <v>1.3082642760076144</v>
      </c>
      <c r="G607" s="42">
        <f t="shared" si="78"/>
        <v>5.9693743328406651E-3</v>
      </c>
      <c r="I607" s="38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42">
        <f t="shared" si="76"/>
        <v>219.35679712234031</v>
      </c>
      <c r="F608" s="42">
        <f t="shared" si="80"/>
        <v>1.3090555171141269</v>
      </c>
      <c r="G608" s="42">
        <f t="shared" si="78"/>
        <v>5.967699812757736E-3</v>
      </c>
      <c r="I608" s="38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42">
        <f t="shared" si="76"/>
        <v>219.56225793698127</v>
      </c>
      <c r="F609" s="42">
        <f t="shared" si="80"/>
        <v>1.3128623758335407</v>
      </c>
      <c r="G609" s="42">
        <f t="shared" si="78"/>
        <v>5.9794537921465463E-3</v>
      </c>
      <c r="I609" s="38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42">
        <f t="shared" si="76"/>
        <v>219.68500936571897</v>
      </c>
      <c r="F610" s="42">
        <f t="shared" si="80"/>
        <v>1.3159865816356242</v>
      </c>
      <c r="G610" s="42">
        <f t="shared" si="78"/>
        <v>5.9903340033768326E-3</v>
      </c>
      <c r="I610" s="38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42">
        <f t="shared" si="76"/>
        <v>219.94012003343732</v>
      </c>
      <c r="F611" s="42">
        <f xml:space="preserve"> E611^2*(2*LN(D611)+H$7)*SQRT(1/C611+1/B611)/(H$10*SQRT(11*125))</f>
        <v>1.3110251452014587</v>
      </c>
      <c r="G611" s="42">
        <f t="shared" si="78"/>
        <v>5.9608276334583458E-3</v>
      </c>
      <c r="I611" s="38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42">
        <f t="shared" si="76"/>
        <v>220.15112724611376</v>
      </c>
      <c r="F612" s="42">
        <f t="shared" ref="F612:F620" si="81" xml:space="preserve"> E612^2*(2*LN(D612)+H$7)*SQRT(1/C612+1/B612)/(H$10*SQRT(11*125))</f>
        <v>1.3104899523745579</v>
      </c>
      <c r="G612" s="42">
        <f t="shared" si="78"/>
        <v>5.9526833624136775E-3</v>
      </c>
      <c r="I612" s="38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42">
        <f t="shared" si="76"/>
        <v>220.35110952576744</v>
      </c>
      <c r="F613" s="42">
        <f t="shared" si="81"/>
        <v>1.3132730382917253</v>
      </c>
      <c r="G613" s="42">
        <f t="shared" si="78"/>
        <v>5.9599111668559744E-3</v>
      </c>
      <c r="I613" s="38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42">
        <f t="shared" si="76"/>
        <v>220.41922752569275</v>
      </c>
      <c r="F614" s="42">
        <f t="shared" si="81"/>
        <v>1.3171976590050078</v>
      </c>
      <c r="G614" s="42">
        <f t="shared" si="78"/>
        <v>5.9758745813201404E-3</v>
      </c>
      <c r="I614" s="38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42">
        <f t="shared" si="76"/>
        <v>220.52408040513657</v>
      </c>
      <c r="F615" s="42">
        <f t="shared" si="81"/>
        <v>1.3243285242668794</v>
      </c>
      <c r="G615" s="42">
        <f t="shared" si="78"/>
        <v>6.0053692178826217E-3</v>
      </c>
      <c r="I615" s="38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42">
        <f t="shared" si="76"/>
        <v>220.59087671530062</v>
      </c>
      <c r="F616" s="42">
        <f t="shared" si="81"/>
        <v>1.3278797830326881</v>
      </c>
      <c r="G616" s="42">
        <f t="shared" si="78"/>
        <v>6.0196496011323194E-3</v>
      </c>
      <c r="I616" s="38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42">
        <f t="shared" si="76"/>
        <v>220.80008892124567</v>
      </c>
      <c r="F617" s="42">
        <f t="shared" si="81"/>
        <v>1.3301883530010783</v>
      </c>
      <c r="G617" s="42">
        <f t="shared" si="78"/>
        <v>6.0244013464846296E-3</v>
      </c>
      <c r="I617" s="38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42">
        <f t="shared" si="76"/>
        <v>221.00816436171874</v>
      </c>
      <c r="F618" s="42">
        <f t="shared" si="81"/>
        <v>1.3348310879077161</v>
      </c>
      <c r="G618" s="42">
        <f t="shared" si="78"/>
        <v>6.0397365489314242E-3</v>
      </c>
      <c r="I618" s="38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42">
        <f t="shared" si="76"/>
        <v>221.14365420560179</v>
      </c>
      <c r="F619" s="42">
        <f t="shared" si="81"/>
        <v>1.3404022926695991</v>
      </c>
      <c r="G619" s="42">
        <f t="shared" si="78"/>
        <v>6.0612288310267302E-3</v>
      </c>
      <c r="I619" s="38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42">
        <f t="shared" si="76"/>
        <v>221.279753862414</v>
      </c>
      <c r="F620" s="42">
        <f t="shared" si="81"/>
        <v>1.3436929109968245</v>
      </c>
      <c r="G620" s="42">
        <f t="shared" si="78"/>
        <v>6.0723716812894589E-3</v>
      </c>
      <c r="I620" s="38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42">
        <f t="shared" si="76"/>
        <v>221.55669712754647</v>
      </c>
      <c r="F621" s="42">
        <f xml:space="preserve"> E621^2*(2*LN(D621)+H$7)*SQRT(1/C621+1/B621)/(H$10*SQRT(11*127))</f>
        <v>1.3377262160751944</v>
      </c>
      <c r="G621" s="42">
        <f t="shared" si="78"/>
        <v>6.0378505069746905E-3</v>
      </c>
      <c r="I621" s="38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42">
        <f t="shared" si="76"/>
        <v>221.77273866132637</v>
      </c>
      <c r="F622" s="42">
        <f t="shared" ref="F622:F630" si="82" xml:space="preserve"> E622^2*(2*LN(D622)+H$7)*SQRT(1/C622+1/B622)/(H$10*SQRT(11*127))</f>
        <v>1.3376119538312963</v>
      </c>
      <c r="G622" s="42">
        <f t="shared" si="78"/>
        <v>6.0314534685617536E-3</v>
      </c>
      <c r="I622" s="38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42">
        <f t="shared" si="76"/>
        <v>221.94491519852917</v>
      </c>
      <c r="F623" s="42">
        <f t="shared" si="82"/>
        <v>1.337785906613816</v>
      </c>
      <c r="G623" s="42">
        <f t="shared" si="78"/>
        <v>6.0275582588462089E-3</v>
      </c>
      <c r="I623" s="38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42">
        <f t="shared" si="76"/>
        <v>222.1110337126961</v>
      </c>
      <c r="F624" s="42">
        <f t="shared" si="82"/>
        <v>1.3431497826159726</v>
      </c>
      <c r="G624" s="42">
        <f t="shared" si="78"/>
        <v>6.047199727832327E-3</v>
      </c>
      <c r="I624" s="38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42">
        <f t="shared" si="76"/>
        <v>222.26232134456771</v>
      </c>
      <c r="F625" s="42">
        <f t="shared" si="82"/>
        <v>1.3462836298823957</v>
      </c>
      <c r="G625" s="42">
        <f t="shared" si="78"/>
        <v>6.0571833396596535E-3</v>
      </c>
      <c r="I625" s="38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42">
        <f t="shared" si="76"/>
        <v>222.37170510524913</v>
      </c>
      <c r="F626" s="42">
        <f t="shared" si="82"/>
        <v>1.3486278481767713</v>
      </c>
      <c r="G626" s="42">
        <f t="shared" si="78"/>
        <v>6.0647457262535363E-3</v>
      </c>
      <c r="I626" s="38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42">
        <f t="shared" si="76"/>
        <v>222.55544732503873</v>
      </c>
      <c r="F627" s="42">
        <f t="shared" si="82"/>
        <v>1.353475378464714</v>
      </c>
      <c r="G627" s="42">
        <f t="shared" si="78"/>
        <v>6.081519885190608E-3</v>
      </c>
      <c r="I627" s="38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42">
        <f t="shared" si="76"/>
        <v>222.63422952618097</v>
      </c>
      <c r="F628" s="42">
        <f t="shared" si="82"/>
        <v>1.3577272205832327</v>
      </c>
      <c r="G628" s="42">
        <f t="shared" si="78"/>
        <v>6.0984657367054553E-3</v>
      </c>
      <c r="I628" s="38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42">
        <f t="shared" si="76"/>
        <v>222.59736608030269</v>
      </c>
      <c r="F629" s="42">
        <f t="shared" si="82"/>
        <v>1.3639920316560137</v>
      </c>
      <c r="G629" s="42">
        <f t="shared" si="78"/>
        <v>6.1276198172261808E-3</v>
      </c>
      <c r="I629" s="38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42">
        <f t="shared" si="76"/>
        <v>222.57925674568065</v>
      </c>
      <c r="F630" s="42">
        <f t="shared" si="82"/>
        <v>1.3721456680985589</v>
      </c>
      <c r="G630" s="42">
        <f t="shared" si="78"/>
        <v>6.1647508764321839E-3</v>
      </c>
      <c r="I630" s="38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38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38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38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38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38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38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38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38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38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38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38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38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38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38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38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38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38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38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38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38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38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38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38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38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38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38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38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38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38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38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38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38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38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38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38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38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38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38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38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38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38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38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38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38"/>
    </row>
    <row r="675" spans="1:9" x14ac:dyDescent="0.2">
      <c r="B675" s="15">
        <v>63</v>
      </c>
      <c r="C675" s="15">
        <v>5.5255474449999999</v>
      </c>
      <c r="D675" s="15">
        <v>11.38047269</v>
      </c>
      <c r="I675" s="38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38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38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38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38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38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38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38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38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38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38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38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38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38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38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38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38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38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38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38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38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38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38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38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38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38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38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38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38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38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38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38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4" r:id="rId12">
          <objectPr defaultSize="0" r:id="rId13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4" r:id="rId12"/>
      </mc:Fallback>
    </mc:AlternateContent>
    <mc:AlternateContent xmlns:mc="http://schemas.openxmlformats.org/markup-compatibility/2006">
      <mc:Choice Requires="x14">
        <oleObject progId="Equation.DSMT4" shapeId="1175" r:id="rId14">
          <objectPr defaultSize="0" r:id="rId15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75" r:id="rId14"/>
      </mc:Fallback>
    </mc:AlternateContent>
    <mc:AlternateContent xmlns:mc="http://schemas.openxmlformats.org/markup-compatibility/2006">
      <mc:Choice Requires="x14">
        <oleObject progId="Equation.DSMT4" shapeId="1176" r:id="rId16">
          <objectPr defaultSize="0" r:id="rId17">
            <anchor moveWithCells="1" sizeWithCells="1">
              <from>
                <xdr:col>6</xdr:col>
                <xdr:colOff>171450</xdr:colOff>
                <xdr:row>0</xdr:row>
                <xdr:rowOff>9525</xdr:rowOff>
              </from>
              <to>
                <xdr:col>6</xdr:col>
                <xdr:colOff>657225</xdr:colOff>
                <xdr:row>1</xdr:row>
                <xdr:rowOff>47625</xdr:rowOff>
              </to>
            </anchor>
          </objectPr>
        </oleObject>
      </mc:Choice>
      <mc:Fallback>
        <oleObject progId="Equation.DSMT4" shapeId="1176" r:id="rId16"/>
      </mc:Fallback>
    </mc:AlternateContent>
    <mc:AlternateContent xmlns:mc="http://schemas.openxmlformats.org/markup-compatibility/2006">
      <mc:Choice Requires="x14">
        <oleObject progId="Equation.DSMT4" shapeId="1177" r:id="rId18">
          <objectPr defaultSize="0" autoPict="0" r:id="rId19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77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2016-12-23T15:04:03Z</dcterms:modified>
</cp:coreProperties>
</file>